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11"/>
  <c r="C13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<sst xmlns="http://schemas.openxmlformats.org/spreadsheetml/2006/main" count="30" uniqueCount="30">
  <si>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</si>
  <si>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</si>
  <si>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</si>
  <si>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</si>
  <si>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</si>
  <si>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</si>
  <si>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</si>
  <si>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</si>
  <si>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</si>
  <si>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</si>
  <si>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</si>
  <si>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</si>
  <si>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</si>
  <si>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</si>
  <si>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</si>
  <si>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</si>
  <si>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</si>
  <si>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</si>
  <si>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14</t>
  </si>
  <si>
    <t>План работ на 2012 год по содержанию и ремонту общего имущества МКД</t>
  </si>
  <si>
    <t>Общая площадь МКД, м.кв.</t>
  </si>
  <si>
    <t>сумма,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</si>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</sst>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4">
          <cell r="O44">
            <v>5166.9799999999996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13" customWidth="1"/>
    <col min="2" max="2" width="66.85546875" style="8" customWidth="1"/>
    <col min="3" max="3" width="12.140625" style="8" customWidth="1"/>
    <col min="4" max="4" width="14.28515625" style="8" customWidth="1"/>
    <col min="5" max="16384" width="9.140625" style="8"/>
  </cols>
  <sheetData>
    <row r="1" spans="1:3">
      <c r="A1" s="28" t="s">
        <v>19</v>
      </c>
    </row>
    <row r="2" spans="1:3">
      <c r="A2" s="1"/>
      <c r="B2" s="2" t="s">
        <v>18</v>
      </c>
      <c r="C2" s="2"/>
    </row>
    <row r="3" spans="1:3">
      <c r="A3" s="37" t="s">
        <v>0</v>
      </c>
      <c r="B3" s="32"/>
      <c r="C3" s="38" t="s">
        <v>21</v>
      </c>
    </row>
    <row r="4" spans="1:3">
      <c r="A4" s="37"/>
      <c r="B4" s="33" t="s">
        <v>1</v>
      </c>
      <c r="C4" s="39"/>
    </row>
    <row r="5" spans="1:3" ht="9.75" customHeight="1">
      <c r="A5" s="37"/>
      <c r="B5" s="34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273436.58159999998</v>
      </c>
    </row>
    <row r="8" spans="1:3">
      <c r="A8" s="7" t="s">
        <v>3</v>
      </c>
      <c r="B8" s="26" t="s">
        <v>4</v>
      </c>
      <c r="C8" s="25">
        <f>1.35*12*C20</f>
        <v>83705.076000000001</v>
      </c>
    </row>
    <row r="9" spans="1:3">
      <c r="A9" s="7" t="s">
        <v>5</v>
      </c>
      <c r="B9" s="26" t="s">
        <v>6</v>
      </c>
      <c r="C9" s="25">
        <f>2.07*12*C20</f>
        <v>128347.78319999998</v>
      </c>
    </row>
    <row r="10" spans="1:3" s="20" customFormat="1" ht="17.2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5">
        <f>0.19*12*C20</f>
        <v>11780.714400000001</v>
      </c>
    </row>
    <row r="12" spans="1:3" s="10" customFormat="1" ht="15.75" customHeight="1">
      <c r="A12" s="7" t="s">
        <v>13</v>
      </c>
      <c r="B12" s="26" t="s">
        <v>22</v>
      </c>
      <c r="C12" s="25">
        <f>0.8*12*C20</f>
        <v>49603.008000000002</v>
      </c>
    </row>
    <row r="13" spans="1:3">
      <c r="A13" s="5">
        <v>2</v>
      </c>
      <c r="B13" s="24" t="s">
        <v>7</v>
      </c>
      <c r="C13" s="15">
        <f>2.78*12*C20</f>
        <v>172370.45279999997</v>
      </c>
    </row>
    <row r="14" spans="1:3">
      <c r="A14" s="5">
        <v>3</v>
      </c>
      <c r="B14" s="24" t="s">
        <v>8</v>
      </c>
      <c r="C14" s="15">
        <f>3.12*12*C20</f>
        <v>193451.73119999998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87425.301599999977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7">
        <f>1.8*12*C20</f>
        <v>111606.768</v>
      </c>
    </row>
    <row r="19" spans="1:4">
      <c r="A19" s="12">
        <v>8</v>
      </c>
      <c r="B19" s="16" t="s">
        <v>11</v>
      </c>
      <c r="C19" s="6">
        <f>C7+C13+C14+C16+C17+C18</f>
        <v>838290.83519999997</v>
      </c>
    </row>
    <row r="20" spans="1:4">
      <c r="A20" s="12">
        <v>9</v>
      </c>
      <c r="B20" s="30" t="s">
        <v>20</v>
      </c>
      <c r="C20" s="31">
        <f>[1]Лист1!$O$44</f>
        <v>5166.9799999999996</v>
      </c>
      <c r="D20" s="22"/>
    </row>
    <row r="22" spans="1:4">
      <c r="A22" s="29"/>
      <c r="B22" s="29" t="s">
        <v>23</v>
      </c>
    </row>
    <row r="23" spans="1:4">
      <c r="B23" s="8" t="s">
        <v>24</v>
      </c>
    </row>
    <row r="24" spans="1:4">
      <c r="B24" s="8" t="s">
        <v>25</v>
      </c>
      <c r="C24" s="41">
        <v>727217.53</v>
      </c>
    </row>
    <row r="25" spans="1:4">
      <c r="B25" s="8" t="s">
        <v>26</v>
      </c>
      <c r="C25" s="42">
        <f>C19-C24</f>
        <v>111073.30519999994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2014-11-27T10:16:14Z</dcterms:modified>
</cp:coreProperties>
</file>