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9" i="5"/>
  <c r="C16" s="1"/>
  <c r="C10" l="1"/>
  <c r="C17"/>
  <c r="C8"/>
  <c r="C12"/>
  <c r="C15"/>
  <c r="C7"/>
  <c r="C9"/>
  <c r="C11"/>
  <c r="C13"/>
  <c r="C18" l="1"/>
  <c r="C24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<sst xmlns="http://schemas.openxmlformats.org/spreadsheetml/2006/main" count="28" uniqueCount="28">
  <si>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</si>
  <si>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</si>
  <si>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</si>
  <si>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</si>
  <si>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</si>
  <si>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</si>
  <si>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</si>
  <si>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</si>
  <si>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</si>
  <si>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</si>
  <si>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</si>
  <si>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</si>
  <si>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</si>
  <si>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</si>
  <si>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</si>
  <si>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</si>
  <si>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</si>
  <si>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</si>
  <si>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44</t>
  </si>
  <si>
    <t>общая площадь МКД, м.кв.</t>
  </si>
  <si>
    <t>сумма, руб.</t>
  </si>
  <si>
    <t>План работ на 2012 год по содержанию и ремонту общего имущества МКД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</si>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</sst>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top" wrapText="1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7" workbookViewId="0">
      <selection activeCell="I15" sqref="I15"/>
    </sheetView>
  </sheetViews>
  <sheetFormatPr defaultRowHeight="15.75"/>
  <cols>
    <col min="1" max="1" width="5.42578125" style="9" customWidth="1"/>
    <col min="2" max="2" width="54.140625" style="7" customWidth="1"/>
    <col min="3" max="3" width="17.85546875" style="7" customWidth="1"/>
    <col min="4" max="16384" width="9.140625" style="7"/>
  </cols>
  <sheetData>
    <row r="1" spans="1:3">
      <c r="A1" s="27" t="s">
        <v>21</v>
      </c>
    </row>
    <row r="2" spans="1:3">
      <c r="A2" s="1"/>
      <c r="B2" s="2" t="s">
        <v>18</v>
      </c>
    </row>
    <row r="3" spans="1:3" ht="15.75" customHeight="1">
      <c r="A3" s="37" t="s">
        <v>0</v>
      </c>
      <c r="B3" s="38" t="s">
        <v>1</v>
      </c>
      <c r="C3" s="34" t="s">
        <v>20</v>
      </c>
    </row>
    <row r="4" spans="1:3">
      <c r="A4" s="37"/>
      <c r="B4" s="39"/>
      <c r="C4" s="35"/>
    </row>
    <row r="5" spans="1:3" ht="66" customHeight="1">
      <c r="A5" s="37"/>
      <c r="B5" s="40"/>
      <c r="C5" s="36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0" t="s">
        <v>15</v>
      </c>
      <c r="C7" s="10">
        <f>5.54*C19*12</f>
        <v>222548.44799999997</v>
      </c>
    </row>
    <row r="8" spans="1:3">
      <c r="A8" s="22" t="s">
        <v>3</v>
      </c>
      <c r="B8" s="23" t="s">
        <v>4</v>
      </c>
      <c r="C8" s="18">
        <f>1.18*C19*12</f>
        <v>47402.015999999996</v>
      </c>
    </row>
    <row r="9" spans="1:3">
      <c r="A9" s="22" t="s">
        <v>5</v>
      </c>
      <c r="B9" s="23" t="s">
        <v>6</v>
      </c>
      <c r="C9" s="18">
        <f>2.37*C19*12</f>
        <v>95205.744000000006</v>
      </c>
    </row>
    <row r="10" spans="1:3" ht="20.25" customHeight="1">
      <c r="A10" s="22" t="s">
        <v>12</v>
      </c>
      <c r="B10" s="24" t="s">
        <v>14</v>
      </c>
      <c r="C10" s="19">
        <f>1.14*C19*12</f>
        <v>45795.167999999998</v>
      </c>
    </row>
    <row r="11" spans="1:3" s="8" customFormat="1" ht="18" customHeight="1">
      <c r="A11" s="22" t="s">
        <v>13</v>
      </c>
      <c r="B11" s="23" t="s">
        <v>22</v>
      </c>
      <c r="C11" s="18">
        <f>0.85*C19*12</f>
        <v>34145.520000000004</v>
      </c>
    </row>
    <row r="12" spans="1:3">
      <c r="A12" s="5">
        <v>2</v>
      </c>
      <c r="B12" s="20" t="s">
        <v>7</v>
      </c>
      <c r="C12" s="10">
        <f>1.8*C19*12</f>
        <v>72308.160000000003</v>
      </c>
    </row>
    <row r="13" spans="1:3">
      <c r="A13" s="5">
        <v>3</v>
      </c>
      <c r="B13" s="20" t="s">
        <v>8</v>
      </c>
      <c r="C13" s="10">
        <f>2.5*C19*12</f>
        <v>100428</v>
      </c>
    </row>
    <row r="14" spans="1:3" s="12" customFormat="1">
      <c r="A14" s="5">
        <v>4</v>
      </c>
      <c r="B14" s="13" t="s">
        <v>17</v>
      </c>
      <c r="C14" s="11"/>
    </row>
    <row r="15" spans="1:3">
      <c r="A15" s="5">
        <v>5</v>
      </c>
      <c r="B15" s="14" t="s">
        <v>9</v>
      </c>
      <c r="C15" s="15">
        <f>1.41*C19*12</f>
        <v>56641.392</v>
      </c>
    </row>
    <row r="16" spans="1:3" ht="31.5">
      <c r="A16" s="5">
        <v>6</v>
      </c>
      <c r="B16" s="16" t="s">
        <v>10</v>
      </c>
      <c r="C16" s="6">
        <f>4.32*C19*12</f>
        <v>173539.58400000003</v>
      </c>
    </row>
    <row r="17" spans="1:3">
      <c r="A17" s="5">
        <v>7</v>
      </c>
      <c r="B17" s="20" t="s">
        <v>16</v>
      </c>
      <c r="C17" s="17">
        <f>1.75*C19*12</f>
        <v>70299.600000000006</v>
      </c>
    </row>
    <row r="18" spans="1:3">
      <c r="A18" s="26">
        <v>8</v>
      </c>
      <c r="B18" s="16" t="s">
        <v>11</v>
      </c>
      <c r="C18" s="6">
        <f>C7+C12+C13+C15+C16+C17</f>
        <v>695765.18400000001</v>
      </c>
    </row>
    <row r="19" spans="1:3">
      <c r="A19" s="26">
        <v>9</v>
      </c>
      <c r="B19" s="25" t="s">
        <v>19</v>
      </c>
      <c r="C19" s="6">
        <f>[1]Лист1!$O$97</f>
        <v>3347.6</v>
      </c>
    </row>
    <row r="20" spans="1:3">
      <c r="A20" s="28"/>
      <c r="B20" s="29"/>
      <c r="C20" s="30"/>
    </row>
    <row r="21" spans="1:3">
      <c r="A21" s="21"/>
      <c r="B21" s="21" t="s">
        <v>23</v>
      </c>
    </row>
    <row r="22" spans="1:3">
      <c r="B22" s="7" t="s">
        <v>24</v>
      </c>
    </row>
    <row r="23" spans="1:3">
      <c r="B23" s="7" t="s">
        <v>25</v>
      </c>
      <c r="C23" s="31">
        <v>714004.55</v>
      </c>
    </row>
    <row r="24" spans="1:3" ht="31.5">
      <c r="B24" s="33" t="s">
        <v>27</v>
      </c>
      <c r="C24" s="32">
        <f>C18-C23</f>
        <v>-18239.366000000038</v>
      </c>
    </row>
    <row r="25" spans="1:3">
      <c r="B25" s="7" t="s">
        <v>26</v>
      </c>
    </row>
  </sheetData>
  <mergeCells count="3">
    <mergeCell ref="C3:C5"/>
    <mergeCell ref="A3:A5"/>
    <mergeCell ref="B3:B5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2012-05-31T05:34:34Z</cp:lastPrinted>
  <dcterms:created xsi:type="dcterms:W3CDTF">2012-02-14T06:25:59Z</dcterms:created>
  <dcterms:modified xsi:type="dcterms:W3CDTF">2014-11-27T05:38:10Z</dcterms:modified>
</cp:coreProperties>
</file>