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4" s="1"/>
  <c r="D16" l="1"/>
  <c r="D8"/>
  <c r="D11"/>
  <c r="D13"/>
  <c r="D18"/>
  <c r="D17"/>
  <c r="D9"/>
  <c r="D7" s="1"/>
  <c r="D19" s="1"/>
  <c r="D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<sst xmlns="http://schemas.openxmlformats.org/spreadsheetml/2006/main" count="30" uniqueCount="30">
  <si>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</si>
  <si>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</si>
  <si>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</si>
  <si>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</si>
  <si>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</si>
  <si>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</si>
  <si>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</si>
  <si>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</si>
  <si>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</si>
  <si>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</si>
  <si>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</si>
  <si>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</si>
  <si>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</si>
  <si>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</si>
  <si>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</si>
  <si>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</si>
  <si>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</si>
  <si>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</si>
  <si>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22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</si>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</sst>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72">
          <cell r="O72">
            <v>11797.5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B28" sqref="B28"/>
    </sheetView>
  </sheetViews>
  <sheetFormatPr defaultRowHeight="15.75"/>
  <cols>
    <col min="1" max="1" width="5.42578125" style="13" customWidth="1"/>
    <col min="2" max="2" width="67" style="10" customWidth="1"/>
    <col min="3" max="3" width="8.42578125" style="13" hidden="1" customWidth="1"/>
    <col min="4" max="4" width="15" style="10" customWidth="1"/>
    <col min="5" max="5" width="13.570312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52" t="s">
        <v>0</v>
      </c>
      <c r="B3" s="41"/>
      <c r="C3" s="11"/>
      <c r="D3" s="53" t="s">
        <v>19</v>
      </c>
    </row>
    <row r="4" spans="1:4">
      <c r="A4" s="52"/>
      <c r="B4" s="42" t="s">
        <v>1</v>
      </c>
      <c r="C4" s="3"/>
      <c r="D4" s="54"/>
    </row>
    <row r="5" spans="1:4" ht="9.75" customHeight="1">
      <c r="A5" s="52"/>
      <c r="B5" s="43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650514.14999999991</v>
      </c>
    </row>
    <row r="8" spans="1:4">
      <c r="A8" s="9" t="s">
        <v>3</v>
      </c>
      <c r="B8" s="37" t="s">
        <v>4</v>
      </c>
      <c r="C8" s="23"/>
      <c r="D8" s="36">
        <f>1.27*6*D20+1.13*6*D20</f>
        <v>169884</v>
      </c>
    </row>
    <row r="9" spans="1:4">
      <c r="A9" s="9" t="s">
        <v>5</v>
      </c>
      <c r="B9" s="37" t="s">
        <v>6</v>
      </c>
      <c r="C9" s="24"/>
      <c r="D9" s="36">
        <f>1.92*6*D20+(0.12+1.6)*6*D20</f>
        <v>257657.39999999997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5" t="s">
        <v>14</v>
      </c>
      <c r="C11" s="44"/>
      <c r="D11" s="38">
        <f>0.77*6*D20+0.68*6*D20</f>
        <v>102638.25</v>
      </c>
    </row>
    <row r="12" spans="1:4" s="12" customFormat="1" ht="18" customHeight="1">
      <c r="A12" s="9" t="s">
        <v>13</v>
      </c>
      <c r="B12" s="37" t="s">
        <v>20</v>
      </c>
      <c r="C12" s="27"/>
      <c r="D12" s="36">
        <f>0.9*6*D20+0.8*6*D20</f>
        <v>120334.50000000001</v>
      </c>
    </row>
    <row r="13" spans="1:4">
      <c r="A13" s="7">
        <v>2</v>
      </c>
      <c r="B13" s="35" t="s">
        <v>7</v>
      </c>
      <c r="C13" s="23"/>
      <c r="D13" s="15">
        <f>1.79*6*D20+(1.47+0.06+0.07)*6*D20</f>
        <v>239961.15000000002</v>
      </c>
    </row>
    <row r="14" spans="1:4">
      <c r="A14" s="7">
        <v>3</v>
      </c>
      <c r="B14" s="35" t="s">
        <v>8</v>
      </c>
      <c r="C14" s="28"/>
      <c r="D14" s="15">
        <f>4.19*6*D20+(2.27+1.4+0.07)*6*D20</f>
        <v>561325.05000000005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199613.69999999998</v>
      </c>
    </row>
    <row r="17" spans="1:5">
      <c r="A17" s="7">
        <v>6</v>
      </c>
      <c r="B17" s="33" t="s">
        <v>10</v>
      </c>
      <c r="C17" s="15"/>
      <c r="D17" s="8">
        <f>4.32*12*D20</f>
        <v>611582.4</v>
      </c>
    </row>
    <row r="18" spans="1:5">
      <c r="A18" s="7">
        <v>7</v>
      </c>
      <c r="B18" s="35" t="s">
        <v>16</v>
      </c>
      <c r="C18" s="34"/>
      <c r="D18" s="39">
        <f>1.8*6*D20+1.62*6*D20</f>
        <v>242084.7</v>
      </c>
    </row>
    <row r="19" spans="1:5">
      <c r="A19" s="46">
        <v>8</v>
      </c>
      <c r="B19" s="33" t="s">
        <v>11</v>
      </c>
      <c r="C19" s="15"/>
      <c r="D19" s="8">
        <f>D7+D13+D14+D16+D17+D18</f>
        <v>2505081.1500000004</v>
      </c>
    </row>
    <row r="20" spans="1:5">
      <c r="A20" s="46">
        <v>9</v>
      </c>
      <c r="B20" s="47" t="s">
        <v>21</v>
      </c>
      <c r="C20" s="46"/>
      <c r="D20" s="32">
        <f>[1]Лист1!$O$72</f>
        <v>11797.5</v>
      </c>
      <c r="E20" s="19"/>
    </row>
    <row r="22" spans="1:5">
      <c r="A22" s="48"/>
      <c r="B22" s="48" t="s">
        <v>23</v>
      </c>
      <c r="C22" s="10"/>
    </row>
    <row r="23" spans="1:5">
      <c r="B23" s="10" t="s">
        <v>24</v>
      </c>
      <c r="C23" s="10"/>
    </row>
    <row r="24" spans="1:5">
      <c r="B24" s="10" t="s">
        <v>25</v>
      </c>
      <c r="C24" s="49">
        <v>1354136</v>
      </c>
      <c r="D24" s="49">
        <v>1829531.75</v>
      </c>
    </row>
    <row r="25" spans="1:5">
      <c r="B25" s="10" t="s">
        <v>26</v>
      </c>
      <c r="C25" s="50">
        <f>C19-C24</f>
        <v>-1354136</v>
      </c>
      <c r="D25" s="51">
        <f>D19-D24</f>
        <v>675549.40000000037</v>
      </c>
    </row>
    <row r="26" spans="1:5">
      <c r="B26" s="10" t="s">
        <v>27</v>
      </c>
      <c r="C26" s="10"/>
    </row>
    <row r="27" spans="1:5">
      <c r="B27" s="10" t="s">
        <v>28</v>
      </c>
      <c r="C27" s="10"/>
    </row>
    <row r="28" spans="1:5">
      <c r="B28" s="10" t="s">
        <v>29</v>
      </c>
      <c r="C28" s="10"/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2012-05-31T10:20:31Z</cp:lastPrinted>
  <dcterms:created xsi:type="dcterms:W3CDTF">2012-02-14T06:25:59Z</dcterms:created>
  <dcterms:modified xsi:type="dcterms:W3CDTF">2014-11-27T07:18:58Z</dcterms:modified>
</cp:coreProperties>
</file>