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6" i="5"/>
  <c r="D21"/>
  <c r="D19" s="1"/>
  <c r="D15" l="1"/>
  <c r="D9"/>
  <c r="D8"/>
  <c r="D7" s="1"/>
  <c r="D13"/>
  <c r="D17"/>
  <c r="D12"/>
  <c r="D14"/>
  <c r="D20" l="1"/>
  <c r="D26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<sst xmlns="http://schemas.openxmlformats.org/spreadsheetml/2006/main" count="28" uniqueCount="28">
  <si>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</si>
  <si>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</si>
  <si>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</si>
  <si>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</si>
  <si>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</si>
  <si>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</si>
  <si>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</si>
  <si>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</si>
  <si>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</si>
  <si>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</si>
  <si>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</si>
  <si>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</si>
  <si>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</si>
  <si>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</si>
  <si>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</si>
  <si>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</si>
  <si>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</si>
  <si>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</si>
  <si>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Кишеневская, 30</t>
  </si>
  <si>
    <t>Общая площадь МКД, м.кв.</t>
  </si>
  <si>
    <t>сумма, руб.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</si>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</sst>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3" fillId="2" borderId="6" xfId="0" applyNumberFormat="1" applyFont="1" applyFill="1" applyBorder="1" applyAlignment="1">
      <alignment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0" xfId="0" applyFont="1" applyAlignment="1">
      <alignment horizontal="left" vertical="center"/>
    </xf>
    <xf numFmtId="2" fontId="5" fillId="0" borderId="9" xfId="0" applyNumberFormat="1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8" fillId="2" borderId="5" xfId="0" applyFont="1" applyFill="1" applyBorder="1" applyAlignment="1">
      <alignment horizontal="center" vertical="center"/>
    </xf>
    <xf numFmtId="2" fontId="6" fillId="0" borderId="6" xfId="0" applyNumberFormat="1" applyFont="1" applyBorder="1" applyAlignment="1">
      <alignment vertical="top" wrapText="1"/>
    </xf>
    <xf numFmtId="2" fontId="2" fillId="2" borderId="5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7">
          <cell r="O97">
            <v>3347.6</v>
          </cell>
        </row>
        <row r="128">
          <cell r="O128">
            <v>3124.4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topLeftCell="A4" workbookViewId="0">
      <selection activeCell="J26" sqref="J26"/>
    </sheetView>
  </sheetViews>
  <sheetFormatPr defaultRowHeight="15.75"/>
  <cols>
    <col min="1" max="1" width="5.42578125" style="13" customWidth="1"/>
    <col min="2" max="2" width="60.5703125" style="10" customWidth="1"/>
    <col min="3" max="3" width="8.42578125" style="13" hidden="1" customWidth="1"/>
    <col min="4" max="4" width="12.7109375" style="10" customWidth="1"/>
    <col min="5" max="5" width="12" style="10" customWidth="1"/>
    <col min="6" max="6" width="11.140625" style="10" customWidth="1"/>
    <col min="7" max="7" width="11" style="10" customWidth="1"/>
    <col min="8" max="16384" width="9.140625" style="10"/>
  </cols>
  <sheetData>
    <row r="1" spans="1:4">
      <c r="A1" s="46" t="s">
        <v>22</v>
      </c>
    </row>
    <row r="2" spans="1:4">
      <c r="A2" s="1"/>
      <c r="B2" s="2" t="s">
        <v>18</v>
      </c>
      <c r="C2" s="1"/>
      <c r="D2" s="2"/>
    </row>
    <row r="3" spans="1:4">
      <c r="A3" s="56" t="s">
        <v>0</v>
      </c>
      <c r="B3" s="47"/>
      <c r="C3" s="11"/>
      <c r="D3" s="57" t="s">
        <v>20</v>
      </c>
    </row>
    <row r="4" spans="1:4">
      <c r="A4" s="56"/>
      <c r="B4" s="48" t="s">
        <v>1</v>
      </c>
      <c r="C4" s="3"/>
      <c r="D4" s="58"/>
    </row>
    <row r="5" spans="1:4" ht="9.75" customHeight="1">
      <c r="A5" s="56"/>
      <c r="B5" s="49"/>
      <c r="C5" s="4"/>
      <c r="D5" s="59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7" t="s">
        <v>15</v>
      </c>
      <c r="C7" s="21"/>
      <c r="D7" s="15">
        <f>D8+D9+D10+D12+D13+D11</f>
        <v>180434.1</v>
      </c>
    </row>
    <row r="8" spans="1:4">
      <c r="A8" s="9" t="s">
        <v>3</v>
      </c>
      <c r="B8" s="39" t="s">
        <v>4</v>
      </c>
      <c r="C8" s="22"/>
      <c r="D8" s="38">
        <f>1.39*9*D21+1.25*3*D21</f>
        <v>50802.743999999999</v>
      </c>
    </row>
    <row r="9" spans="1:4">
      <c r="A9" s="9" t="s">
        <v>5</v>
      </c>
      <c r="B9" s="39" t="s">
        <v>6</v>
      </c>
      <c r="C9" s="23"/>
      <c r="D9" s="38">
        <f>2.4*9*D21+2.19*3*D21</f>
        <v>88014.347999999998</v>
      </c>
    </row>
    <row r="10" spans="1:4" s="18" customFormat="1" ht="17.25" hidden="1" customHeight="1">
      <c r="A10" s="14"/>
      <c r="B10" s="24"/>
      <c r="C10" s="25"/>
      <c r="D10" s="19"/>
    </row>
    <row r="11" spans="1:4" s="18" customFormat="1" ht="17.25" hidden="1" customHeight="1">
      <c r="A11" s="50"/>
      <c r="B11" s="34"/>
      <c r="C11" s="35"/>
      <c r="D11" s="36"/>
    </row>
    <row r="12" spans="1:4" ht="15.75" customHeight="1">
      <c r="A12" s="9" t="s">
        <v>12</v>
      </c>
      <c r="B12" s="51" t="s">
        <v>14</v>
      </c>
      <c r="C12" s="44"/>
      <c r="D12" s="45">
        <f>0.19*9*D21+0.17*3*D21</f>
        <v>6936.1680000000006</v>
      </c>
    </row>
    <row r="13" spans="1:4" s="12" customFormat="1" ht="15.75" customHeight="1">
      <c r="A13" s="9" t="s">
        <v>13</v>
      </c>
      <c r="B13" s="39" t="s">
        <v>21</v>
      </c>
      <c r="C13" s="26"/>
      <c r="D13" s="38">
        <f>0.95*9*D21+0.85*3*D21</f>
        <v>34680.839999999997</v>
      </c>
    </row>
    <row r="14" spans="1:4">
      <c r="A14" s="7">
        <v>2</v>
      </c>
      <c r="B14" s="37" t="s">
        <v>7</v>
      </c>
      <c r="C14" s="22"/>
      <c r="D14" s="15">
        <f>2.35*9*D21+2.11*3*D21</f>
        <v>85858.512000000017</v>
      </c>
    </row>
    <row r="15" spans="1:4">
      <c r="A15" s="7">
        <v>3</v>
      </c>
      <c r="B15" s="37" t="s">
        <v>8</v>
      </c>
      <c r="C15" s="27"/>
      <c r="D15" s="15">
        <f>3.09*9*D21+2.79*3*D21</f>
        <v>113040.792</v>
      </c>
    </row>
    <row r="16" spans="1:4" s="17" customFormat="1">
      <c r="A16" s="7">
        <v>4</v>
      </c>
      <c r="B16" s="28" t="s">
        <v>17</v>
      </c>
      <c r="C16" s="20"/>
      <c r="D16" s="16"/>
    </row>
    <row r="17" spans="1:4">
      <c r="A17" s="7">
        <v>5</v>
      </c>
      <c r="B17" s="29" t="s">
        <v>9</v>
      </c>
      <c r="C17" s="30"/>
      <c r="D17" s="31">
        <f>1.41*12*D21</f>
        <v>52864.847999999998</v>
      </c>
    </row>
    <row r="18" spans="1:4" ht="20.25" customHeight="1">
      <c r="A18" s="7">
        <v>6</v>
      </c>
      <c r="B18" s="52" t="s">
        <v>10</v>
      </c>
      <c r="C18" s="15"/>
      <c r="D18" s="15">
        <v>0</v>
      </c>
    </row>
    <row r="19" spans="1:4">
      <c r="A19" s="7">
        <v>7</v>
      </c>
      <c r="B19" s="37" t="s">
        <v>16</v>
      </c>
      <c r="C19" s="33"/>
      <c r="D19" s="40">
        <f>1.7*9*D21+1.53*3*D21</f>
        <v>62144.315999999999</v>
      </c>
    </row>
    <row r="20" spans="1:4">
      <c r="A20" s="41">
        <v>8</v>
      </c>
      <c r="B20" s="32" t="s">
        <v>11</v>
      </c>
      <c r="C20" s="15"/>
      <c r="D20" s="8">
        <f>D7+D14+D15+D17+D18+D19</f>
        <v>494342.56800000003</v>
      </c>
    </row>
    <row r="21" spans="1:4">
      <c r="A21" s="41">
        <v>9</v>
      </c>
      <c r="B21" s="42" t="s">
        <v>19</v>
      </c>
      <c r="C21" s="41"/>
      <c r="D21" s="31">
        <f>[1]Лист1!$O$128</f>
        <v>3124.4</v>
      </c>
    </row>
    <row r="23" spans="1:4">
      <c r="A23" s="43"/>
      <c r="B23" s="43" t="s">
        <v>23</v>
      </c>
      <c r="C23" s="10"/>
    </row>
    <row r="24" spans="1:4">
      <c r="B24" s="10" t="s">
        <v>24</v>
      </c>
      <c r="C24" s="10"/>
    </row>
    <row r="25" spans="1:4">
      <c r="B25" s="10" t="s">
        <v>25</v>
      </c>
      <c r="C25" s="53">
        <v>1354136</v>
      </c>
      <c r="D25" s="53">
        <v>496870.48</v>
      </c>
    </row>
    <row r="26" spans="1:4" ht="31.5">
      <c r="B26" s="60" t="s">
        <v>26</v>
      </c>
      <c r="C26" s="54">
        <f>C20-C25</f>
        <v>-1354136</v>
      </c>
      <c r="D26" s="55">
        <f>D20-D25</f>
        <v>-2527.911999999953</v>
      </c>
    </row>
    <row r="27" spans="1:4">
      <c r="B27" s="10" t="s">
        <v>27</v>
      </c>
      <c r="C27" s="10"/>
    </row>
    <row r="28" spans="1:4">
      <c r="C28" s="10"/>
    </row>
    <row r="29" spans="1:4">
      <c r="C29" s="10"/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2014-11-27T07:04:59Z</dcterms:modified>
</cp:coreProperties>
</file>