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6"/>
  <c r="C24"/>
  <c r="D19"/>
  <c r="D13" s="1"/>
  <c r="D8" l="1"/>
  <c r="D10"/>
  <c r="D12"/>
  <c r="D17"/>
  <c r="D9"/>
  <c r="D11"/>
  <c r="D16"/>
  <c r="D15"/>
  <c r="D7"/>
  <c r="D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<sst xmlns="http://schemas.openxmlformats.org/spreadsheetml/2006/main" count="30" uniqueCount="30">
  <si>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</si>
  <si>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</si>
  <si>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</si>
  <si>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</si>
  <si>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</si>
  <si>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</si>
  <si>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</si>
  <si>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</si>
  <si>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</si>
  <si>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</si>
  <si>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</si>
  <si>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</si>
  <si>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</si>
  <si>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</si>
  <si>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</si>
  <si>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</si>
  <si>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</si>
  <si>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</si>
  <si>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62</t>
  </si>
  <si>
    <t>АДС (аварийно-диспетчерская служба)</t>
  </si>
  <si>
    <t>Общая площадь МКД, м.кв.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</si>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</sst>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3" fillId="0" borderId="8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4" fillId="0" borderId="9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  <row r="63">
          <cell r="O63">
            <v>5658.4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7" workbookViewId="0">
      <selection activeCell="M19" sqref="M19"/>
    </sheetView>
  </sheetViews>
  <sheetFormatPr defaultRowHeight="15.75"/>
  <cols>
    <col min="1" max="1" width="5.42578125" style="16" customWidth="1"/>
    <col min="2" max="2" width="66.5703125" style="13" customWidth="1"/>
    <col min="3" max="3" width="8.42578125" style="16" hidden="1" customWidth="1"/>
    <col min="4" max="4" width="14.7109375" style="13" customWidth="1"/>
    <col min="5" max="16384" width="9.140625" style="13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7" t="s">
        <v>0</v>
      </c>
      <c r="B3" s="3"/>
      <c r="C3" s="14"/>
      <c r="D3" s="48" t="s">
        <v>21</v>
      </c>
    </row>
    <row r="4" spans="1:4">
      <c r="A4" s="47"/>
      <c r="B4" s="5" t="s">
        <v>1</v>
      </c>
      <c r="C4" s="4"/>
      <c r="D4" s="49"/>
    </row>
    <row r="5" spans="1:4" ht="9.75" customHeight="1">
      <c r="A5" s="47"/>
      <c r="B5" s="7"/>
      <c r="C5" s="6"/>
      <c r="D5" s="50"/>
    </row>
    <row r="6" spans="1:4">
      <c r="A6" s="6">
        <v>1</v>
      </c>
      <c r="B6" s="8">
        <v>2</v>
      </c>
      <c r="C6" s="9"/>
      <c r="D6" s="8">
        <v>3</v>
      </c>
    </row>
    <row r="7" spans="1:4" ht="30" customHeight="1">
      <c r="A7" s="10" t="s">
        <v>2</v>
      </c>
      <c r="B7" s="30" t="s">
        <v>15</v>
      </c>
      <c r="C7" s="31"/>
      <c r="D7" s="17">
        <f>SUM(D8:D11)</f>
        <v>289596.91199999995</v>
      </c>
    </row>
    <row r="8" spans="1:4">
      <c r="A8" s="12" t="s">
        <v>3</v>
      </c>
      <c r="B8" s="33" t="s">
        <v>4</v>
      </c>
      <c r="C8" s="21"/>
      <c r="D8" s="32">
        <f>1.18*6*D19+1.05*6*D19</f>
        <v>75709.391999999993</v>
      </c>
    </row>
    <row r="9" spans="1:4">
      <c r="A9" s="12" t="s">
        <v>5</v>
      </c>
      <c r="B9" s="33" t="s">
        <v>6</v>
      </c>
      <c r="C9" s="22"/>
      <c r="D9" s="32">
        <f>1.65*6*D19+1.47*6*D19</f>
        <v>105925.24799999999</v>
      </c>
    </row>
    <row r="10" spans="1:4" ht="20.25" customHeight="1">
      <c r="A10" s="12" t="s">
        <v>12</v>
      </c>
      <c r="B10" s="43" t="s">
        <v>14</v>
      </c>
      <c r="C10" s="41"/>
      <c r="D10" s="42">
        <f>0.78*6*D19+0.7*6*D19</f>
        <v>50246.59199999999</v>
      </c>
    </row>
    <row r="11" spans="1:4" s="15" customFormat="1" ht="18" customHeight="1">
      <c r="A11" s="12" t="s">
        <v>13</v>
      </c>
      <c r="B11" s="33" t="s">
        <v>19</v>
      </c>
      <c r="C11" s="23"/>
      <c r="D11" s="32">
        <f>0.9*6*D19+0.8*6*D19</f>
        <v>57715.680000000008</v>
      </c>
    </row>
    <row r="12" spans="1:4">
      <c r="A12" s="10">
        <v>2</v>
      </c>
      <c r="B12" s="30" t="s">
        <v>7</v>
      </c>
      <c r="C12" s="21"/>
      <c r="D12" s="17">
        <f>1.77*6*D19+(1.45+0.06+0.07)*6*D19</f>
        <v>113733.84</v>
      </c>
    </row>
    <row r="13" spans="1:4">
      <c r="A13" s="10">
        <v>3</v>
      </c>
      <c r="B13" s="30" t="s">
        <v>8</v>
      </c>
      <c r="C13" s="24"/>
      <c r="D13" s="17">
        <f>4.33*6*D19+(2.7+1.1+0.07)*6*D19</f>
        <v>278393.27999999997</v>
      </c>
    </row>
    <row r="14" spans="1:4" s="19" customFormat="1">
      <c r="A14" s="10">
        <v>4</v>
      </c>
      <c r="B14" s="25" t="s">
        <v>17</v>
      </c>
      <c r="C14" s="36"/>
      <c r="D14" s="18"/>
    </row>
    <row r="15" spans="1:4">
      <c r="A15" s="10">
        <v>5</v>
      </c>
      <c r="B15" s="26" t="s">
        <v>9</v>
      </c>
      <c r="C15" s="27"/>
      <c r="D15" s="28">
        <f>1.41*12*D19</f>
        <v>95740.127999999982</v>
      </c>
    </row>
    <row r="16" spans="1:4">
      <c r="A16" s="10">
        <v>6</v>
      </c>
      <c r="B16" s="29" t="s">
        <v>10</v>
      </c>
      <c r="C16" s="17"/>
      <c r="D16" s="11">
        <f>4.32*12*D19</f>
        <v>293331.45600000001</v>
      </c>
    </row>
    <row r="17" spans="1:5">
      <c r="A17" s="10">
        <v>7</v>
      </c>
      <c r="B17" s="30" t="s">
        <v>16</v>
      </c>
      <c r="C17" s="34"/>
      <c r="D17" s="35">
        <f>1.8*6*D19+1.62*6*D19</f>
        <v>116110.368</v>
      </c>
    </row>
    <row r="18" spans="1:5">
      <c r="A18" s="37">
        <v>8</v>
      </c>
      <c r="B18" s="29" t="s">
        <v>11</v>
      </c>
      <c r="C18" s="17"/>
      <c r="D18" s="11">
        <f>D7+D12+D13+D15+D16+D17</f>
        <v>1186905.9839999999</v>
      </c>
    </row>
    <row r="19" spans="1:5">
      <c r="A19" s="37">
        <v>9</v>
      </c>
      <c r="B19" s="38" t="s">
        <v>20</v>
      </c>
      <c r="C19" s="37"/>
      <c r="D19" s="28">
        <f>[1]Лист1!$O$63</f>
        <v>5658.4</v>
      </c>
      <c r="E19" s="20"/>
    </row>
    <row r="21" spans="1:5">
      <c r="A21" s="39"/>
      <c r="B21" s="39" t="s">
        <v>23</v>
      </c>
      <c r="C21" s="13"/>
    </row>
    <row r="22" spans="1:5">
      <c r="B22" s="13" t="s">
        <v>24</v>
      </c>
      <c r="C22" s="13"/>
    </row>
    <row r="23" spans="1:5">
      <c r="B23" s="13" t="s">
        <v>25</v>
      </c>
      <c r="C23" s="44">
        <v>1354136</v>
      </c>
      <c r="D23" s="44">
        <v>854732.48</v>
      </c>
    </row>
    <row r="24" spans="1:5">
      <c r="B24" s="13" t="s">
        <v>26</v>
      </c>
      <c r="C24" s="45">
        <f>C18-C23</f>
        <v>-1354136</v>
      </c>
      <c r="D24" s="46">
        <f>D18-D23</f>
        <v>332173.50399999996</v>
      </c>
    </row>
    <row r="25" spans="1:5">
      <c r="B25" s="13" t="s">
        <v>27</v>
      </c>
      <c r="C25" s="13"/>
    </row>
    <row r="26" spans="1:5">
      <c r="B26" s="13" t="s">
        <v>28</v>
      </c>
      <c r="C26" s="13"/>
    </row>
    <row r="27" spans="1:5">
      <c r="B27" s="13" t="s">
        <v>29</v>
      </c>
      <c r="C27" s="13"/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2012-05-31T08:29:57Z</cp:lastPrinted>
  <dcterms:created xsi:type="dcterms:W3CDTF">2012-02-14T06:25:59Z</dcterms:created>
  <dcterms:modified xsi:type="dcterms:W3CDTF">2014-11-27T05:32:03Z</dcterms:modified>
</cp:coreProperties>
</file>