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/>
  <c r="D17" s="1"/>
  <c r="D8" l="1"/>
  <c r="D11"/>
  <c r="D13"/>
  <c r="D16"/>
  <c r="D18"/>
  <c r="D9"/>
  <c r="D12"/>
  <c r="D14"/>
  <c r="D7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<sst xmlns="http://schemas.openxmlformats.org/spreadsheetml/2006/main" count="30" uniqueCount="30">
  <si>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</si>
  <si>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</si>
  <si>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</si>
  <si>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</si>
  <si>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</si>
  <si>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</si>
  <si>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</si>
  <si>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</si>
  <si>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</si>
  <si>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</si>
  <si>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</si>
  <si>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</si>
  <si>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</si>
  <si>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</si>
  <si>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</si>
  <si>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</si>
  <si>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</si>
  <si>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</si>
  <si>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55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</si>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</sst>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1" fillId="0" borderId="0" xfId="0" applyFont="1" applyAlignment="1">
      <alignment horizontal="left" vertical="center"/>
    </xf>
    <xf numFmtId="2" fontId="5" fillId="0" borderId="5" xfId="0" applyNumberFormat="1" applyFont="1" applyBorder="1" applyAlignment="1">
      <alignment horizontal="left" vertical="top" wrapText="1"/>
    </xf>
    <xf numFmtId="2" fontId="6" fillId="0" borderId="5" xfId="0" applyNumberFormat="1" applyFont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87">
          <cell r="O87">
            <v>15521.4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D24" sqref="D24:D25"/>
    </sheetView>
  </sheetViews>
  <sheetFormatPr defaultRowHeight="15.75"/>
  <cols>
    <col min="1" max="1" width="5.42578125" style="13" customWidth="1"/>
    <col min="2" max="2" width="66.28515625" style="10" customWidth="1"/>
    <col min="3" max="3" width="8.42578125" style="13" hidden="1" customWidth="1"/>
    <col min="4" max="4" width="13" style="10" customWidth="1"/>
    <col min="5" max="5" width="10.5703125" style="10" customWidth="1"/>
    <col min="6" max="16384" width="9.140625" style="10"/>
  </cols>
  <sheetData>
    <row r="1" spans="1:4">
      <c r="A1" s="40" t="s">
        <v>19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1"/>
      <c r="C3" s="11"/>
      <c r="D3" s="50" t="s">
        <v>20</v>
      </c>
    </row>
    <row r="4" spans="1:4">
      <c r="A4" s="49"/>
      <c r="B4" s="42" t="s">
        <v>1</v>
      </c>
      <c r="C4" s="3"/>
      <c r="D4" s="51"/>
    </row>
    <row r="5" spans="1:4" ht="9.75" customHeight="1">
      <c r="A5" s="49"/>
      <c r="B5" s="43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733851.79200000002</v>
      </c>
    </row>
    <row r="8" spans="1:4">
      <c r="A8" s="9" t="s">
        <v>3</v>
      </c>
      <c r="B8" s="37" t="s">
        <v>4</v>
      </c>
      <c r="C8" s="23"/>
      <c r="D8" s="36">
        <f>1.23*12*D20</f>
        <v>229095.864</v>
      </c>
    </row>
    <row r="9" spans="1:4">
      <c r="A9" s="9" t="s">
        <v>5</v>
      </c>
      <c r="B9" s="37" t="s">
        <v>6</v>
      </c>
      <c r="C9" s="24"/>
      <c r="D9" s="36">
        <f>1.69*12*D20</f>
        <v>314773.99200000003</v>
      </c>
    </row>
    <row r="10" spans="1:4" s="18" customFormat="1" ht="17.25" hidden="1" customHeight="1">
      <c r="A10" s="14"/>
      <c r="B10" s="25"/>
      <c r="C10" s="26"/>
      <c r="D10" s="20"/>
    </row>
    <row r="11" spans="1:4" ht="15.75" customHeight="1">
      <c r="A11" s="9" t="s">
        <v>12</v>
      </c>
      <c r="B11" s="48" t="s">
        <v>14</v>
      </c>
      <c r="C11" s="47"/>
      <c r="D11" s="38">
        <f>0.17*12*D20</f>
        <v>31663.655999999999</v>
      </c>
    </row>
    <row r="12" spans="1:4" s="12" customFormat="1" ht="15.75" customHeight="1">
      <c r="A12" s="9" t="s">
        <v>13</v>
      </c>
      <c r="B12" s="37" t="s">
        <v>22</v>
      </c>
      <c r="C12" s="27"/>
      <c r="D12" s="36">
        <f>0.85*12*D20</f>
        <v>158318.28</v>
      </c>
    </row>
    <row r="13" spans="1:4">
      <c r="A13" s="7">
        <v>2</v>
      </c>
      <c r="B13" s="35" t="s">
        <v>7</v>
      </c>
      <c r="C13" s="23"/>
      <c r="D13" s="15">
        <f>1.98*12*D20</f>
        <v>368788.46399999998</v>
      </c>
    </row>
    <row r="14" spans="1:4">
      <c r="A14" s="7">
        <v>3</v>
      </c>
      <c r="B14" s="35" t="s">
        <v>8</v>
      </c>
      <c r="C14" s="28"/>
      <c r="D14" s="15">
        <f>4.42*12*D20</f>
        <v>823255.05599999998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262622.08799999999</v>
      </c>
    </row>
    <row r="17" spans="1:5">
      <c r="A17" s="7">
        <v>6</v>
      </c>
      <c r="B17" s="33" t="s">
        <v>10</v>
      </c>
      <c r="C17" s="15"/>
      <c r="D17" s="8">
        <f>4.32*12*D20</f>
        <v>804629.37600000005</v>
      </c>
    </row>
    <row r="18" spans="1:5">
      <c r="A18" s="7">
        <v>7</v>
      </c>
      <c r="B18" s="35" t="s">
        <v>16</v>
      </c>
      <c r="C18" s="34"/>
      <c r="D18" s="39">
        <f>1.8*12*D20</f>
        <v>335262.24</v>
      </c>
    </row>
    <row r="19" spans="1:5">
      <c r="A19" s="44">
        <v>8</v>
      </c>
      <c r="B19" s="33" t="s">
        <v>11</v>
      </c>
      <c r="C19" s="15"/>
      <c r="D19" s="8">
        <f>D7+D13+D14+D16+D17+D18</f>
        <v>3328409.0159999998</v>
      </c>
    </row>
    <row r="20" spans="1:5">
      <c r="A20" s="44">
        <v>9</v>
      </c>
      <c r="B20" s="45" t="s">
        <v>21</v>
      </c>
      <c r="C20" s="44"/>
      <c r="D20" s="32">
        <f>[1]Лист1!$O$87</f>
        <v>15521.4</v>
      </c>
      <c r="E20" s="19"/>
    </row>
    <row r="22" spans="1:5">
      <c r="A22" s="46"/>
      <c r="B22" s="46" t="s">
        <v>23</v>
      </c>
    </row>
    <row r="23" spans="1:5">
      <c r="B23" s="10" t="s">
        <v>24</v>
      </c>
    </row>
    <row r="24" spans="1:5">
      <c r="B24" s="10" t="s">
        <v>25</v>
      </c>
      <c r="D24" s="53">
        <v>3304855.52</v>
      </c>
    </row>
    <row r="25" spans="1:5">
      <c r="B25" s="10" t="s">
        <v>26</v>
      </c>
      <c r="D25" s="54">
        <f>D19-D24</f>
        <v>23553.49599999981</v>
      </c>
    </row>
    <row r="26" spans="1:5">
      <c r="B26" s="10" t="s">
        <v>27</v>
      </c>
    </row>
    <row r="27" spans="1:5">
      <c r="B27" s="10" t="s">
        <v>28</v>
      </c>
    </row>
    <row r="28" spans="1:5">
      <c r="B28" s="10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2014-12-01T05:38:14Z</dcterms:modified>
</cp:coreProperties>
</file>