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8" s="1"/>
  <c r="C11" l="1"/>
  <c r="C16"/>
  <c r="C8"/>
  <c r="C13"/>
  <c r="C9"/>
  <c r="C12"/>
  <c r="C14"/>
  <c r="C7" l="1"/>
  <c r="C19" s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<sst xmlns="http://schemas.openxmlformats.org/spreadsheetml/2006/main" count="28" uniqueCount="28">
  <si>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</si>
  <si>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</si>
  <si>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</si>
  <si>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</si>
  <si>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</si>
  <si>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</si>
  <si>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</si>
  <si>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</si>
  <si>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</si>
  <si>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</si>
  <si>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</si>
  <si>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</si>
  <si>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</si>
  <si>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</si>
  <si>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</si>
  <si>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</si>
  <si>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</si>
  <si>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</si>
  <si>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12</t>
  </si>
  <si>
    <t>сумма, руб.</t>
  </si>
  <si>
    <t>План работ на 2012 год по содержанию и ремонту общего имущества МКД</t>
  </si>
  <si>
    <t>АДС (аварийно-диспетчерская служба)</t>
  </si>
  <si>
    <t>Общая площадь МКД, м.кв.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</si>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</sst>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59">
          <cell r="O159">
            <v>4176.1000000000004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H15" sqref="H15"/>
    </sheetView>
  </sheetViews>
  <sheetFormatPr defaultRowHeight="15.75"/>
  <cols>
    <col min="1" max="1" width="5.42578125" style="9" customWidth="1"/>
    <col min="2" max="2" width="67.85546875" style="8" customWidth="1"/>
    <col min="3" max="4" width="18" style="8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211477.70400000003</v>
      </c>
    </row>
    <row r="8" spans="1:3">
      <c r="A8" s="7" t="s">
        <v>3</v>
      </c>
      <c r="B8" s="24" t="s">
        <v>4</v>
      </c>
      <c r="C8" s="23">
        <f>1*12*C20</f>
        <v>50113.200000000004</v>
      </c>
    </row>
    <row r="9" spans="1:3">
      <c r="A9" s="7" t="s">
        <v>5</v>
      </c>
      <c r="B9" s="24" t="s">
        <v>6</v>
      </c>
      <c r="C9" s="23">
        <f>2.32*12*C20</f>
        <v>116262.624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1" t="s">
        <v>14</v>
      </c>
      <c r="C11" s="30">
        <f>0.1*12*C20</f>
        <v>5011.3200000000015</v>
      </c>
    </row>
    <row r="12" spans="1:3" ht="18" customHeight="1">
      <c r="A12" s="7" t="s">
        <v>13</v>
      </c>
      <c r="B12" s="24" t="s">
        <v>21</v>
      </c>
      <c r="C12" s="23">
        <f>0.8*12*C20</f>
        <v>40090.560000000012</v>
      </c>
    </row>
    <row r="13" spans="1:3">
      <c r="A13" s="5">
        <v>2</v>
      </c>
      <c r="B13" s="22" t="s">
        <v>7</v>
      </c>
      <c r="C13" s="11">
        <f>3.09*12*C20</f>
        <v>154849.788</v>
      </c>
    </row>
    <row r="14" spans="1:3">
      <c r="A14" s="5">
        <v>3</v>
      </c>
      <c r="B14" s="22" t="s">
        <v>8</v>
      </c>
      <c r="C14" s="11">
        <f>7.15*12*C20</f>
        <v>358309.38000000006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70659.611999999994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1.67*12*C20</f>
        <v>83689.044000000009</v>
      </c>
    </row>
    <row r="19" spans="1:4">
      <c r="A19" s="32">
        <v>8</v>
      </c>
      <c r="B19" s="21" t="s">
        <v>11</v>
      </c>
      <c r="C19" s="6">
        <f>C7+C13+C14+C16+C17+C18</f>
        <v>878985.52800000005</v>
      </c>
    </row>
    <row r="20" spans="1:4">
      <c r="A20" s="32">
        <v>9</v>
      </c>
      <c r="B20" s="33" t="s">
        <v>22</v>
      </c>
      <c r="C20" s="20">
        <f>[1]Лист1!$O$159</f>
        <v>4176.1000000000004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40">
        <v>888171.25</v>
      </c>
    </row>
    <row r="25" spans="1:4" ht="31.5">
      <c r="B25" s="39" t="s">
        <v>26</v>
      </c>
      <c r="C25" s="41">
        <f>C19-C24</f>
        <v>-9185.7219999999506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2014-11-28T05:07:38Z</dcterms:modified>
</cp:coreProperties>
</file>