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4" i="5"/>
  <c r="C24"/>
  <c r="D19"/>
  <c r="D13" s="1"/>
  <c r="D15" l="1"/>
  <c r="D8"/>
  <c r="D10"/>
  <c r="D12"/>
  <c r="D17"/>
  <c r="D16"/>
  <c r="D9"/>
  <c r="D11"/>
  <c r="D7"/>
  <c r="D18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<sst xmlns="http://schemas.openxmlformats.org/spreadsheetml/2006/main" count="30" uniqueCount="30">
  <si>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</si>
  <si>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</si>
  <si>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</si>
  <si>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</si>
  <si>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</si>
  <si>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</si>
  <si>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</si>
  <si>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</si>
  <si>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</si>
  <si>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</si>
  <si>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</si>
  <si>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</si>
  <si>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</si>
  <si>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</si>
  <si>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</si>
  <si>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</si>
  <si>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</si>
  <si>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</si>
  <si>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Логунова, 16</t>
  </si>
  <si>
    <t>Общая площадь МКД, м.кв.</t>
  </si>
  <si>
    <t>сумма, руб.</t>
  </si>
  <si>
    <t>АДС (аварийно-диспетчерская служба)</t>
  </si>
  <si>
    <t>План работ на 2011 год по содержанию и ремонту общего имущества 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</si>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</sst>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3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wrapText="1"/>
    </xf>
    <xf numFmtId="2" fontId="3" fillId="0" borderId="8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Border="1" applyAlignment="1"/>
    <xf numFmtId="2" fontId="2" fillId="2" borderId="5" xfId="0" applyNumberFormat="1" applyFont="1" applyFill="1" applyBorder="1" applyAlignment="1">
      <alignment horizontal="left" vertical="center" wrapText="1"/>
    </xf>
    <xf numFmtId="2" fontId="2" fillId="0" borderId="5" xfId="0" applyNumberFormat="1" applyFont="1" applyBorder="1" applyAlignment="1">
      <alignment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2" fontId="2" fillId="2" borderId="5" xfId="0" applyNumberFormat="1" applyFont="1" applyFill="1" applyBorder="1" applyAlignment="1">
      <alignment wrapText="1"/>
    </xf>
    <xf numFmtId="2" fontId="3" fillId="0" borderId="7" xfId="0" applyNumberFormat="1" applyFont="1" applyBorder="1" applyAlignment="1"/>
    <xf numFmtId="2" fontId="2" fillId="2" borderId="6" xfId="0" applyNumberFormat="1" applyFont="1" applyFill="1" applyBorder="1" applyAlignment="1">
      <alignment wrapText="1"/>
    </xf>
    <xf numFmtId="2" fontId="1" fillId="2" borderId="6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2" fontId="4" fillId="0" borderId="5" xfId="0" applyNumberFormat="1" applyFont="1" applyBorder="1" applyAlignment="1">
      <alignment horizontal="left" vertical="top" wrapText="1"/>
    </xf>
    <xf numFmtId="2" fontId="5" fillId="0" borderId="5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66">
          <cell r="O66">
            <v>9367.4</v>
          </cell>
        </row>
        <row r="70">
          <cell r="O70">
            <v>5875.2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topLeftCell="A7" workbookViewId="0">
      <selection activeCell="B27" sqref="B27"/>
    </sheetView>
  </sheetViews>
  <sheetFormatPr defaultRowHeight="15.75"/>
  <cols>
    <col min="1" max="1" width="5.42578125" style="13" customWidth="1"/>
    <col min="2" max="2" width="67.7109375" style="10" customWidth="1"/>
    <col min="3" max="3" width="8.42578125" style="13" hidden="1" customWidth="1"/>
    <col min="4" max="4" width="14.85546875" style="10" customWidth="1"/>
    <col min="5" max="5" width="12.140625" style="10" customWidth="1"/>
    <col min="6" max="16384" width="9.140625" style="10"/>
  </cols>
  <sheetData>
    <row r="1" spans="1:4">
      <c r="A1" s="37" t="s">
        <v>22</v>
      </c>
    </row>
    <row r="2" spans="1:4">
      <c r="A2" s="1"/>
      <c r="B2" s="2" t="s">
        <v>18</v>
      </c>
      <c r="C2" s="1"/>
      <c r="D2" s="2"/>
    </row>
    <row r="3" spans="1:4">
      <c r="A3" s="47" t="s">
        <v>0</v>
      </c>
      <c r="B3" s="38"/>
      <c r="C3" s="11"/>
      <c r="D3" s="48" t="s">
        <v>20</v>
      </c>
    </row>
    <row r="4" spans="1:4">
      <c r="A4" s="47"/>
      <c r="B4" s="39" t="s">
        <v>1</v>
      </c>
      <c r="C4" s="3"/>
      <c r="D4" s="49"/>
    </row>
    <row r="5" spans="1:4" ht="9.75" customHeight="1">
      <c r="A5" s="47"/>
      <c r="B5" s="40"/>
      <c r="C5" s="4"/>
      <c r="D5" s="50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0" t="s">
        <v>15</v>
      </c>
      <c r="C7" s="19"/>
      <c r="D7" s="14">
        <f>D8+D9+D10+D11</f>
        <v>308095.48800000001</v>
      </c>
    </row>
    <row r="8" spans="1:4">
      <c r="A8" s="9" t="s">
        <v>3</v>
      </c>
      <c r="B8" s="31" t="s">
        <v>4</v>
      </c>
      <c r="C8" s="20"/>
      <c r="D8" s="34">
        <f>1.3*6*D19+1.15*6*D19</f>
        <v>86365.440000000002</v>
      </c>
    </row>
    <row r="9" spans="1:4">
      <c r="A9" s="9" t="s">
        <v>5</v>
      </c>
      <c r="B9" s="31" t="s">
        <v>6</v>
      </c>
      <c r="C9" s="21"/>
      <c r="D9" s="34">
        <f>1.69*6*D19+1.5*6*D19</f>
        <v>112451.32799999999</v>
      </c>
    </row>
    <row r="10" spans="1:4" ht="20.25" customHeight="1">
      <c r="A10" s="9" t="s">
        <v>12</v>
      </c>
      <c r="B10" s="42" t="s">
        <v>14</v>
      </c>
      <c r="C10" s="41"/>
      <c r="D10" s="33">
        <f>0.74*6*D19+0.66*6*D19</f>
        <v>49351.679999999993</v>
      </c>
    </row>
    <row r="11" spans="1:4" s="12" customFormat="1" ht="18" customHeight="1">
      <c r="A11" s="9" t="s">
        <v>13</v>
      </c>
      <c r="B11" s="31" t="s">
        <v>21</v>
      </c>
      <c r="C11" s="22"/>
      <c r="D11" s="34">
        <f>0.9*6*D19+0.8*6*D19</f>
        <v>59927.040000000008</v>
      </c>
    </row>
    <row r="12" spans="1:4">
      <c r="A12" s="7">
        <v>2</v>
      </c>
      <c r="B12" s="30" t="s">
        <v>7</v>
      </c>
      <c r="C12" s="20"/>
      <c r="D12" s="14">
        <f>1.7*6*D19+(1.39+0.06+0.07)*6*D19</f>
        <v>113508.864</v>
      </c>
    </row>
    <row r="13" spans="1:4">
      <c r="A13" s="7">
        <v>3</v>
      </c>
      <c r="B13" s="30" t="s">
        <v>8</v>
      </c>
      <c r="C13" s="23"/>
      <c r="D13" s="14">
        <f>4.06*6*D19+(2.14+1.42+0.07)*6*D19</f>
        <v>271081.728</v>
      </c>
    </row>
    <row r="14" spans="1:4" s="16" customFormat="1">
      <c r="A14" s="7">
        <v>4</v>
      </c>
      <c r="B14" s="24" t="s">
        <v>17</v>
      </c>
      <c r="C14" s="18"/>
      <c r="D14" s="15"/>
    </row>
    <row r="15" spans="1:4">
      <c r="A15" s="7">
        <v>5</v>
      </c>
      <c r="B15" s="25" t="s">
        <v>9</v>
      </c>
      <c r="C15" s="26"/>
      <c r="D15" s="27">
        <f>1.41*12*D19</f>
        <v>99408.383999999991</v>
      </c>
    </row>
    <row r="16" spans="1:4">
      <c r="A16" s="7">
        <v>6</v>
      </c>
      <c r="B16" s="28" t="s">
        <v>10</v>
      </c>
      <c r="C16" s="14"/>
      <c r="D16" s="8">
        <f>4.32*12*D19</f>
        <v>304570.36800000002</v>
      </c>
    </row>
    <row r="17" spans="1:5">
      <c r="A17" s="7">
        <v>7</v>
      </c>
      <c r="B17" s="30" t="s">
        <v>16</v>
      </c>
      <c r="C17" s="29"/>
      <c r="D17" s="32">
        <f>1.8*6*D19+1.62*6*D19</f>
        <v>120559.10400000001</v>
      </c>
    </row>
    <row r="18" spans="1:5">
      <c r="A18" s="35">
        <v>8</v>
      </c>
      <c r="B18" s="28" t="s">
        <v>11</v>
      </c>
      <c r="C18" s="14"/>
      <c r="D18" s="8">
        <f>D7+D12+D13+D15+D16+D17</f>
        <v>1217223.936</v>
      </c>
    </row>
    <row r="19" spans="1:5">
      <c r="A19" s="35">
        <v>9</v>
      </c>
      <c r="B19" s="36" t="s">
        <v>19</v>
      </c>
      <c r="C19" s="35"/>
      <c r="D19" s="27">
        <f>[1]Лист1!$O$70</f>
        <v>5875.2</v>
      </c>
      <c r="E19" s="17"/>
    </row>
    <row r="21" spans="1:5">
      <c r="A21" s="43"/>
      <c r="B21" s="43" t="s">
        <v>23</v>
      </c>
      <c r="C21" s="10"/>
    </row>
    <row r="22" spans="1:5">
      <c r="B22" s="10" t="s">
        <v>24</v>
      </c>
      <c r="C22" s="10"/>
    </row>
    <row r="23" spans="1:5">
      <c r="B23" s="10" t="s">
        <v>25</v>
      </c>
      <c r="C23" s="44">
        <v>1354136</v>
      </c>
      <c r="D23" s="44">
        <v>884262.13</v>
      </c>
    </row>
    <row r="24" spans="1:5">
      <c r="B24" s="10" t="s">
        <v>26</v>
      </c>
      <c r="C24" s="45">
        <f>C18-C23</f>
        <v>-1354136</v>
      </c>
      <c r="D24" s="46">
        <f>D18-D23</f>
        <v>332961.80599999998</v>
      </c>
    </row>
    <row r="25" spans="1:5">
      <c r="B25" s="10" t="s">
        <v>27</v>
      </c>
      <c r="C25" s="10"/>
    </row>
    <row r="26" spans="1:5">
      <c r="B26" s="10" t="s">
        <v>28</v>
      </c>
      <c r="C26" s="10"/>
    </row>
    <row r="27" spans="1:5">
      <c r="B27" s="10" t="s">
        <v>29</v>
      </c>
      <c r="C27" s="10"/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2014-11-27T07:17:33Z</dcterms:modified>
</cp:coreProperties>
</file>