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6" i="5"/>
  <c r="C20"/>
  <c r="C16" s="1"/>
  <c r="C12" l="1"/>
  <c r="C18"/>
  <c r="C9"/>
  <c r="C14"/>
  <c r="C8"/>
  <c r="C7" s="1"/>
  <c r="C19" s="1"/>
  <c r="C11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<sst xmlns="http://schemas.openxmlformats.org/spreadsheetml/2006/main" count="30" uniqueCount="30">
  <si>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</si>
  <si>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</si>
  <si>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</si>
  <si>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</si>
  <si>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</si>
  <si>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</si>
  <si>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</si>
  <si>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</si>
  <si>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</si>
  <si>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</si>
  <si>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</si>
  <si>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</si>
  <si>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</si>
  <si>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</si>
  <si>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</si>
  <si>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</si>
  <si>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</si>
  <si>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</si>
  <si>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Таллинская, 2</t>
  </si>
  <si>
    <t>сумма, руб.</t>
  </si>
  <si>
    <t>АДС (аварийно-диспетчерская служба)</t>
  </si>
  <si>
    <t>Общая площадь МКД, м.кв.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</si>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</sst>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9">
          <cell r="O189">
            <v>2709.23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4" workbookViewId="0">
      <selection activeCell="C25" sqref="C25:C26"/>
    </sheetView>
  </sheetViews>
  <sheetFormatPr defaultRowHeight="15.75"/>
  <cols>
    <col min="1" max="1" width="5.42578125" style="9" customWidth="1"/>
    <col min="2" max="2" width="67.7109375" style="8" customWidth="1"/>
    <col min="3" max="4" width="14.7109375" style="8" customWidth="1"/>
    <col min="5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146948.63519999999</v>
      </c>
    </row>
    <row r="8" spans="1:3">
      <c r="A8" s="7" t="s">
        <v>3</v>
      </c>
      <c r="B8" s="24" t="s">
        <v>4</v>
      </c>
      <c r="C8" s="23">
        <f>1.41*12*C20</f>
        <v>45840.171599999994</v>
      </c>
    </row>
    <row r="9" spans="1:3">
      <c r="A9" s="7" t="s">
        <v>5</v>
      </c>
      <c r="B9" s="24" t="s">
        <v>6</v>
      </c>
      <c r="C9" s="23">
        <f>2.02*12*C20</f>
        <v>65671.73520000001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0.19*12*C20</f>
        <v>6177.0444000000007</v>
      </c>
    </row>
    <row r="12" spans="1:3" ht="18" customHeight="1">
      <c r="A12" s="7" t="s">
        <v>13</v>
      </c>
      <c r="B12" s="24" t="s">
        <v>20</v>
      </c>
      <c r="C12" s="23">
        <f>0.9*12*C20</f>
        <v>29259.684000000001</v>
      </c>
    </row>
    <row r="13" spans="1:3">
      <c r="A13" s="5">
        <v>2</v>
      </c>
      <c r="B13" s="22" t="s">
        <v>7</v>
      </c>
      <c r="C13" s="11">
        <f>2.96*12*C20</f>
        <v>96231.849599999987</v>
      </c>
    </row>
    <row r="14" spans="1:3">
      <c r="A14" s="5">
        <v>3</v>
      </c>
      <c r="B14" s="22" t="s">
        <v>8</v>
      </c>
      <c r="C14" s="11">
        <f>3.04*12*C20</f>
        <v>98832.710400000011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45840.171599999994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58519.368000000002</v>
      </c>
    </row>
    <row r="19" spans="1:4">
      <c r="A19" s="30">
        <v>8</v>
      </c>
      <c r="B19" s="21" t="s">
        <v>11</v>
      </c>
      <c r="C19" s="6">
        <f>C7+C13+C14+C16+C17+C18</f>
        <v>446372.73479999998</v>
      </c>
    </row>
    <row r="20" spans="1:4">
      <c r="A20" s="30">
        <v>9</v>
      </c>
      <c r="B20" s="31" t="s">
        <v>21</v>
      </c>
      <c r="C20" s="20">
        <f>[1]Лист1!$O$189</f>
        <v>2709.23</v>
      </c>
      <c r="D20" s="15"/>
    </row>
    <row r="22" spans="1:4">
      <c r="A22" s="34"/>
      <c r="B22" s="39"/>
    </row>
    <row r="23" spans="1:4">
      <c r="B23" s="34" t="s">
        <v>23</v>
      </c>
    </row>
    <row r="24" spans="1:4">
      <c r="B24" s="8" t="s">
        <v>24</v>
      </c>
    </row>
    <row r="25" spans="1:4">
      <c r="B25" s="8" t="s">
        <v>25</v>
      </c>
      <c r="C25" s="40">
        <v>436770.26</v>
      </c>
    </row>
    <row r="26" spans="1:4">
      <c r="B26" s="8" t="s">
        <v>26</v>
      </c>
      <c r="C26" s="41">
        <f>C19-C25</f>
        <v>9602.4747999999672</v>
      </c>
    </row>
    <row r="27" spans="1:4">
      <c r="B27" s="8" t="s">
        <v>27</v>
      </c>
    </row>
    <row r="28" spans="1:4">
      <c r="B28" s="8" t="s">
        <v>28</v>
      </c>
    </row>
    <row r="29" spans="1:4">
      <c r="B29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2014-11-28T09:35:00Z</dcterms:modified>
</cp:coreProperties>
</file>