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1" i="5"/>
  <c r="C16" s="1"/>
  <c r="C9" l="1"/>
  <c r="C8"/>
  <c r="C13"/>
  <c r="C14"/>
  <c r="C11"/>
  <c r="C19"/>
  <c r="C15"/>
  <c r="C17"/>
  <c r="C7"/>
  <c r="C20" s="1"/>
  <c r="C26" s="1"/>
  <c r="C18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<sst xmlns="http://schemas.openxmlformats.org/spreadsheetml/2006/main" count="28" uniqueCount="28">
  <si>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</si>
  <si>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</si>
  <si>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</si>
  <si>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</si>
  <si>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</si>
  <si>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</si>
  <si>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</si>
  <si>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</si>
  <si>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</si>
  <si>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</si>
  <si>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</si>
  <si>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</si>
  <si>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</si>
  <si>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</si>
  <si>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</si>
  <si>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</si>
  <si>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</si>
  <si>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18</t>
  </si>
  <si>
    <t>сумма, руб.</t>
  </si>
  <si>
    <t>Общая площадь МКД, м.кв.</t>
  </si>
  <si>
    <t>АДС (аварийно-диспетчерская служба)</t>
  </si>
  <si>
    <t>1.5.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</si>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</sst>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2">
          <cell r="O42">
            <v>3679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J4" sqref="J4"/>
    </sheetView>
  </sheetViews>
  <sheetFormatPr defaultRowHeight="15.75"/>
  <cols>
    <col min="1" max="1" width="5.42578125" style="13" customWidth="1"/>
    <col min="2" max="2" width="73.5703125" style="8" customWidth="1"/>
    <col min="3" max="3" width="13.85546875" style="8" customWidth="1"/>
    <col min="4" max="4" width="15.28515625" style="8" customWidth="1"/>
    <col min="5" max="5" width="9.140625" style="8"/>
    <col min="6" max="6" width="10.7109375" style="8" bestFit="1" customWidth="1"/>
    <col min="7" max="7" width="9.140625" style="8"/>
    <col min="8" max="8" width="10.7109375" style="8" bestFit="1" customWidth="1"/>
    <col min="9" max="16384" width="9.140625" style="8"/>
  </cols>
  <sheetData>
    <row r="1" spans="1:6">
      <c r="A1" s="29" t="s">
        <v>22</v>
      </c>
    </row>
    <row r="2" spans="1:6">
      <c r="A2" s="1"/>
      <c r="B2" s="2" t="s">
        <v>17</v>
      </c>
      <c r="C2" s="2"/>
    </row>
    <row r="3" spans="1:6">
      <c r="A3" s="40" t="s">
        <v>0</v>
      </c>
      <c r="B3" s="44" t="s">
        <v>1</v>
      </c>
      <c r="C3" s="41" t="s">
        <v>18</v>
      </c>
    </row>
    <row r="4" spans="1:6">
      <c r="A4" s="40"/>
      <c r="B4" s="45"/>
      <c r="C4" s="42"/>
    </row>
    <row r="5" spans="1:6" ht="9.75" customHeight="1">
      <c r="A5" s="40"/>
      <c r="B5" s="46"/>
      <c r="C5" s="43"/>
    </row>
    <row r="6" spans="1:6">
      <c r="A6" s="3">
        <v>1</v>
      </c>
      <c r="B6" s="4">
        <v>2</v>
      </c>
      <c r="C6" s="4">
        <v>3</v>
      </c>
    </row>
    <row r="7" spans="1:6" ht="30" customHeight="1">
      <c r="A7" s="5" t="s">
        <v>2</v>
      </c>
      <c r="B7" s="25" t="s">
        <v>14</v>
      </c>
      <c r="C7" s="15">
        <f>C8+C9+C10+C11+C13+C12</f>
        <v>226920.71999999997</v>
      </c>
    </row>
    <row r="8" spans="1:6" ht="15.75" customHeight="1">
      <c r="A8" s="7" t="s">
        <v>3</v>
      </c>
      <c r="B8" s="26" t="s">
        <v>4</v>
      </c>
      <c r="C8" s="28">
        <f>1.16*9*C21+1.04*3*C21</f>
        <v>49887.239999999991</v>
      </c>
      <c r="F8" s="36"/>
    </row>
    <row r="9" spans="1:6" ht="15.75" customHeight="1">
      <c r="A9" s="7" t="s">
        <v>5</v>
      </c>
      <c r="B9" s="26" t="s">
        <v>6</v>
      </c>
      <c r="C9" s="28">
        <f>2.58*9*C21+2.4*3*C21</f>
        <v>111915.18</v>
      </c>
      <c r="F9" s="36"/>
    </row>
    <row r="10" spans="1:6" s="20" customFormat="1" ht="15.75" hidden="1" customHeight="1">
      <c r="A10" s="14"/>
      <c r="B10" s="19"/>
      <c r="C10" s="23"/>
      <c r="F10" s="37"/>
    </row>
    <row r="11" spans="1:6" ht="15.75" customHeight="1">
      <c r="A11" s="7" t="s">
        <v>12</v>
      </c>
      <c r="B11" s="34" t="s">
        <v>13</v>
      </c>
      <c r="C11" s="32">
        <f>0.5*9*C21+0.7*3*C21</f>
        <v>24281.399999999998</v>
      </c>
      <c r="F11" s="36"/>
    </row>
    <row r="12" spans="1:6" s="10" customFormat="1" ht="15.75" hidden="1" customHeight="1">
      <c r="A12" s="7"/>
      <c r="B12" s="33"/>
      <c r="C12" s="24"/>
      <c r="F12" s="38"/>
    </row>
    <row r="13" spans="1:6" s="10" customFormat="1" ht="15.75" customHeight="1">
      <c r="A13" s="7" t="s">
        <v>21</v>
      </c>
      <c r="B13" s="26" t="s">
        <v>20</v>
      </c>
      <c r="C13" s="28">
        <f>0.95*9*C21+0.85*3*C21</f>
        <v>40836.899999999994</v>
      </c>
      <c r="F13" s="38"/>
    </row>
    <row r="14" spans="1:6">
      <c r="A14" s="5">
        <v>2</v>
      </c>
      <c r="B14" s="25" t="s">
        <v>7</v>
      </c>
      <c r="C14" s="15">
        <f>1.98*9*C21+1.78*3*C21</f>
        <v>85205.64</v>
      </c>
      <c r="F14" s="36"/>
    </row>
    <row r="15" spans="1:6">
      <c r="A15" s="5">
        <v>3</v>
      </c>
      <c r="B15" s="25" t="s">
        <v>8</v>
      </c>
      <c r="C15" s="15">
        <f>5.35*9*C21+4.81*3*C21</f>
        <v>230231.82</v>
      </c>
      <c r="F15" s="36"/>
    </row>
    <row r="16" spans="1:6" s="18" customFormat="1">
      <c r="A16" s="5">
        <v>4</v>
      </c>
      <c r="B16" s="21" t="s">
        <v>16</v>
      </c>
      <c r="C16" s="17">
        <f>0.05*3*C21</f>
        <v>551.85000000000014</v>
      </c>
      <c r="F16" s="39"/>
    </row>
    <row r="17" spans="1:8">
      <c r="A17" s="5">
        <v>5</v>
      </c>
      <c r="B17" s="9" t="s">
        <v>9</v>
      </c>
      <c r="C17" s="11">
        <f>1.41*12*C21</f>
        <v>62248.679999999993</v>
      </c>
      <c r="F17" s="36"/>
    </row>
    <row r="18" spans="1:8">
      <c r="A18" s="5">
        <v>6</v>
      </c>
      <c r="B18" s="16" t="s">
        <v>10</v>
      </c>
      <c r="C18" s="6">
        <f>4.32*12*C21</f>
        <v>190719.36000000002</v>
      </c>
      <c r="F18" s="36"/>
    </row>
    <row r="19" spans="1:8">
      <c r="A19" s="5">
        <v>7</v>
      </c>
      <c r="B19" s="25" t="s">
        <v>15</v>
      </c>
      <c r="C19" s="27">
        <f>1.7*9*C21+1.53*3*C21</f>
        <v>73175.31</v>
      </c>
      <c r="F19" s="36"/>
    </row>
    <row r="20" spans="1:8">
      <c r="A20" s="12">
        <v>8</v>
      </c>
      <c r="B20" s="16" t="s">
        <v>11</v>
      </c>
      <c r="C20" s="6">
        <f>C7+C14+C15+C17+C18+C19+C16</f>
        <v>869053.37999999977</v>
      </c>
      <c r="F20" s="36"/>
    </row>
    <row r="21" spans="1:8">
      <c r="A21" s="12">
        <v>9</v>
      </c>
      <c r="B21" s="30" t="s">
        <v>19</v>
      </c>
      <c r="C21" s="31">
        <f>[1]Лист1!$O$42</f>
        <v>3679</v>
      </c>
      <c r="D21" s="22"/>
      <c r="F21" s="36"/>
      <c r="H21" s="22"/>
    </row>
    <row r="23" spans="1:8">
      <c r="A23" s="35"/>
      <c r="B23" s="35" t="s">
        <v>23</v>
      </c>
      <c r="F23" s="22"/>
    </row>
    <row r="24" spans="1:8">
      <c r="B24" s="8" t="s">
        <v>24</v>
      </c>
      <c r="C24" s="48"/>
    </row>
    <row r="25" spans="1:8">
      <c r="B25" s="8" t="s">
        <v>25</v>
      </c>
      <c r="C25" s="48">
        <v>879221.8</v>
      </c>
    </row>
    <row r="26" spans="1:8" ht="31.5">
      <c r="B26" s="47" t="s">
        <v>26</v>
      </c>
      <c r="C26" s="49">
        <f>C20-C25</f>
        <v>-10168.420000000275</v>
      </c>
    </row>
    <row r="27" spans="1:8">
      <c r="B27" s="8" t="s">
        <v>27</v>
      </c>
    </row>
  </sheetData>
  <mergeCells count="3">
    <mergeCell ref="A3:A5"/>
    <mergeCell ref="C3:C5"/>
    <mergeCell ref="B3:B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2014-11-27T10:36:28Z</dcterms:modified>
</cp:coreProperties>
</file>