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/>
  <c r="C12" s="1"/>
  <c r="C8" l="1"/>
  <c r="C11"/>
  <c r="C14"/>
  <c r="C18"/>
  <c r="C16"/>
  <c r="C13"/>
  <c r="C9"/>
  <c r="C7"/>
  <c r="C19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<sst xmlns="http://schemas.openxmlformats.org/spreadsheetml/2006/main" count="30" uniqueCount="30">
  <si>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</si>
  <si>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</si>
  <si>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</si>
  <si>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</si>
  <si>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</si>
  <si>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</si>
  <si>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</si>
  <si>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</si>
  <si>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</si>
  <si>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</si>
  <si>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</si>
  <si>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</si>
  <si>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</si>
  <si>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</si>
  <si>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</si>
  <si>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</si>
  <si>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</si>
  <si>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</si>
  <si>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Инженерная, 62</t>
  </si>
  <si>
    <t>сумма, руб.</t>
  </si>
  <si>
    <t>Общая площадь МКД, м.кв.</t>
  </si>
  <si>
    <t>АДС (аварийно-диспетчерская служба)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</si>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</sst>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2" fontId="1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vertical="top" wrapText="1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97">
          <cell r="O97">
            <v>3347.6</v>
          </cell>
        </row>
        <row r="248">
          <cell r="O248">
            <v>4192.3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workbookViewId="0">
      <selection activeCell="B28" sqref="B28"/>
    </sheetView>
  </sheetViews>
  <sheetFormatPr defaultRowHeight="15.75"/>
  <cols>
    <col min="1" max="1" width="5.42578125" style="9" customWidth="1"/>
    <col min="2" max="2" width="69.140625" style="8" customWidth="1"/>
    <col min="3" max="3" width="16.5703125" style="8" customWidth="1"/>
    <col min="4" max="4" width="10.7109375" style="8" bestFit="1" customWidth="1"/>
    <col min="5" max="16384" width="9.140625" style="8"/>
  </cols>
  <sheetData>
    <row r="1" spans="1:3">
      <c r="A1" s="26" t="s">
        <v>22</v>
      </c>
    </row>
    <row r="2" spans="1:3">
      <c r="A2" s="1"/>
      <c r="B2" s="2" t="s">
        <v>18</v>
      </c>
      <c r="C2" s="2"/>
    </row>
    <row r="3" spans="1:3">
      <c r="A3" s="37" t="s">
        <v>0</v>
      </c>
      <c r="B3" s="27"/>
      <c r="C3" s="38" t="s">
        <v>19</v>
      </c>
    </row>
    <row r="4" spans="1:3">
      <c r="A4" s="37"/>
      <c r="B4" s="28" t="s">
        <v>1</v>
      </c>
      <c r="C4" s="39"/>
    </row>
    <row r="5" spans="1:3" ht="9.75" customHeight="1">
      <c r="A5" s="37"/>
      <c r="B5" s="29"/>
      <c r="C5" s="40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15</v>
      </c>
      <c r="C7" s="11">
        <f>C8+C9+C10+C11+C12</f>
        <v>259167.98600000003</v>
      </c>
    </row>
    <row r="8" spans="1:3" ht="15.75" customHeight="1">
      <c r="A8" s="7" t="s">
        <v>3</v>
      </c>
      <c r="B8" s="24" t="s">
        <v>4</v>
      </c>
      <c r="C8" s="23">
        <f>1.53*2*C20+1.37*10*C20</f>
        <v>70262.948000000004</v>
      </c>
    </row>
    <row r="9" spans="1:3" ht="15.75" customHeight="1">
      <c r="A9" s="7" t="s">
        <v>5</v>
      </c>
      <c r="B9" s="24" t="s">
        <v>6</v>
      </c>
      <c r="C9" s="23">
        <f>2.92*2*C20+2.72*6*C20+2.62*4*C20</f>
        <v>136836.67200000002</v>
      </c>
    </row>
    <row r="10" spans="1:3" s="14" customFormat="1" ht="15.75" hidden="1" customHeight="1">
      <c r="A10" s="10"/>
      <c r="B10" s="17"/>
      <c r="C10" s="16"/>
    </row>
    <row r="11" spans="1:3" ht="15.75" customHeight="1">
      <c r="A11" s="7" t="s">
        <v>12</v>
      </c>
      <c r="B11" s="34" t="s">
        <v>14</v>
      </c>
      <c r="C11" s="33">
        <f>0.23*2*C20+0.25*6*C20+0.24*4*C20</f>
        <v>12241.516000000001</v>
      </c>
    </row>
    <row r="12" spans="1:3" ht="15.75" customHeight="1">
      <c r="A12" s="7" t="s">
        <v>13</v>
      </c>
      <c r="B12" s="24" t="s">
        <v>21</v>
      </c>
      <c r="C12" s="23">
        <f>0.8*2*C20+0.85*6*C20+0.7*4*C20</f>
        <v>39826.85</v>
      </c>
    </row>
    <row r="13" spans="1:3">
      <c r="A13" s="5">
        <v>2</v>
      </c>
      <c r="B13" s="22" t="s">
        <v>7</v>
      </c>
      <c r="C13" s="11">
        <f>3.25*2*C20+(2.72+0.1+0.1)*10*C20</f>
        <v>149665.11000000002</v>
      </c>
    </row>
    <row r="14" spans="1:3">
      <c r="A14" s="5">
        <v>3</v>
      </c>
      <c r="B14" s="22" t="s">
        <v>8</v>
      </c>
      <c r="C14" s="11">
        <f>3.51*2*C20+(3.15+0.09)*6*C20+(3.27-0.15)*4*C20</f>
        <v>163248.16199999998</v>
      </c>
    </row>
    <row r="15" spans="1:3" s="13" customFormat="1">
      <c r="A15" s="5">
        <v>4</v>
      </c>
      <c r="B15" s="18" t="s">
        <v>17</v>
      </c>
      <c r="C15" s="12"/>
    </row>
    <row r="16" spans="1:3">
      <c r="A16" s="5">
        <v>5</v>
      </c>
      <c r="B16" s="19" t="s">
        <v>9</v>
      </c>
      <c r="C16" s="20">
        <f>1.41*12*C20</f>
        <v>70933.716</v>
      </c>
    </row>
    <row r="17" spans="1:4">
      <c r="A17" s="5">
        <v>6</v>
      </c>
      <c r="B17" s="21" t="s">
        <v>10</v>
      </c>
      <c r="C17" s="6">
        <v>0</v>
      </c>
    </row>
    <row r="18" spans="1:4">
      <c r="A18" s="5">
        <v>7</v>
      </c>
      <c r="B18" s="22" t="s">
        <v>16</v>
      </c>
      <c r="C18" s="25">
        <f>1.8*2*C20+1.62*10*C20</f>
        <v>83007.540000000008</v>
      </c>
    </row>
    <row r="19" spans="1:4">
      <c r="A19" s="30">
        <v>8</v>
      </c>
      <c r="B19" s="21" t="s">
        <v>11</v>
      </c>
      <c r="C19" s="6">
        <f>C7+C13+C14+C16+C17+C18</f>
        <v>726022.51400000008</v>
      </c>
      <c r="D19" s="15"/>
    </row>
    <row r="20" spans="1:4">
      <c r="A20" s="30">
        <v>9</v>
      </c>
      <c r="B20" s="31" t="s">
        <v>20</v>
      </c>
      <c r="C20" s="20">
        <f>[1]Лист1!$O$248</f>
        <v>4192.3</v>
      </c>
      <c r="D20" s="15"/>
    </row>
    <row r="22" spans="1:4">
      <c r="A22" s="32"/>
      <c r="B22" s="32" t="s">
        <v>23</v>
      </c>
    </row>
    <row r="23" spans="1:4">
      <c r="B23" s="8" t="s">
        <v>24</v>
      </c>
    </row>
    <row r="24" spans="1:4">
      <c r="B24" s="8" t="s">
        <v>25</v>
      </c>
      <c r="C24" s="35">
        <v>632163.07999999996</v>
      </c>
    </row>
    <row r="25" spans="1:4">
      <c r="B25" s="8" t="s">
        <v>26</v>
      </c>
      <c r="C25" s="36">
        <f>C19-C24</f>
        <v>93859.434000000125</v>
      </c>
    </row>
    <row r="26" spans="1:4">
      <c r="B26" s="8" t="s">
        <v>27</v>
      </c>
    </row>
    <row r="27" spans="1:4">
      <c r="B27" s="8" t="s">
        <v>28</v>
      </c>
    </row>
    <row r="28" spans="1:4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2014-11-27T07:03:34Z</dcterms:modified>
</cp:coreProperties>
</file>