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<sst xmlns="http://schemas.openxmlformats.org/spreadsheetml/2006/main" count="30" uniqueCount="30">
  <si>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</si>
  <si>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</si>
  <si>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</si>
  <si>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</si>
  <si>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</si>
  <si>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</si>
  <si>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</si>
  <si>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</si>
  <si>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</si>
  <si>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</si>
  <si>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</si>
  <si>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</si>
  <si>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</si>
  <si>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</si>
  <si>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</si>
  <si>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</si>
  <si>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</si>
  <si>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</si>
  <si>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43</t>
  </si>
  <si>
    <t>Общая площадь МКД, руб.</t>
  </si>
  <si>
    <t>АДС (аварийно-диспетчерская служба)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</si>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</sst>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5">
          <cell r="O85">
            <v>9658.4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5" sqref="J14:L15"/>
    </sheetView>
  </sheetViews>
  <sheetFormatPr defaultRowHeight="15.75"/>
  <cols>
    <col min="1" max="1" width="5.42578125" style="13" customWidth="1"/>
    <col min="2" max="2" width="67.28515625" style="10" customWidth="1"/>
    <col min="3" max="3" width="8.42578125" style="13" hidden="1" customWidth="1"/>
    <col min="4" max="4" width="12.85546875" style="10" customWidth="1"/>
    <col min="5" max="5" width="12.5703125" style="10" customWidth="1"/>
    <col min="6" max="16384" width="9.140625" style="10"/>
  </cols>
  <sheetData>
    <row r="1" spans="1:4">
      <c r="A1" s="48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1"/>
      <c r="D3" s="50" t="s">
        <v>21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486783.36000000004</v>
      </c>
    </row>
    <row r="8" spans="1:4">
      <c r="A8" s="9" t="s">
        <v>3</v>
      </c>
      <c r="B8" s="36" t="s">
        <v>4</v>
      </c>
      <c r="C8" s="23"/>
      <c r="D8" s="39">
        <f>1.37*6*D20+1.21*6*D20</f>
        <v>149512.03200000001</v>
      </c>
    </row>
    <row r="9" spans="1:4">
      <c r="A9" s="9" t="s">
        <v>5</v>
      </c>
      <c r="B9" s="36" t="s">
        <v>6</v>
      </c>
      <c r="C9" s="24"/>
      <c r="D9" s="39">
        <f>1.86*6*D20+1.67*6*D20</f>
        <v>204564.91199999998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6" t="s">
        <v>14</v>
      </c>
      <c r="C11" s="45"/>
      <c r="D11" s="38">
        <f>0.31*6*D20+0.27*6*D20</f>
        <v>33611.232000000004</v>
      </c>
    </row>
    <row r="12" spans="1:4" s="12" customFormat="1" ht="15.75" customHeight="1">
      <c r="A12" s="9" t="s">
        <v>13</v>
      </c>
      <c r="B12" s="36" t="s">
        <v>20</v>
      </c>
      <c r="C12" s="27"/>
      <c r="D12" s="39">
        <f>0.9*6*D20+0.81*6*D20</f>
        <v>99095.184000000008</v>
      </c>
    </row>
    <row r="13" spans="1:4">
      <c r="A13" s="7">
        <v>2</v>
      </c>
      <c r="B13" s="35" t="s">
        <v>7</v>
      </c>
      <c r="C13" s="23"/>
      <c r="D13" s="15">
        <f>2.24*6*D20+(1.87+0.06+0.07)*6*D20</f>
        <v>245709.696</v>
      </c>
    </row>
    <row r="14" spans="1:4">
      <c r="A14" s="7">
        <v>3</v>
      </c>
      <c r="B14" s="35" t="s">
        <v>8</v>
      </c>
      <c r="C14" s="28"/>
      <c r="D14" s="15">
        <f>4.78*6*D20+(2.49+1.72+0.07)*6*D20</f>
        <v>525030.62400000007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163420.12799999997</v>
      </c>
    </row>
    <row r="17" spans="1:5">
      <c r="A17" s="7">
        <v>6</v>
      </c>
      <c r="B17" s="33" t="s">
        <v>10</v>
      </c>
      <c r="C17" s="15"/>
      <c r="D17" s="8">
        <f>4.32*12*D20</f>
        <v>500691.45600000001</v>
      </c>
    </row>
    <row r="18" spans="1:5">
      <c r="A18" s="7">
        <v>7</v>
      </c>
      <c r="B18" s="35" t="s">
        <v>16</v>
      </c>
      <c r="C18" s="34"/>
      <c r="D18" s="37">
        <f>1.8*6*D20+1.62*6*D20</f>
        <v>198190.36800000002</v>
      </c>
    </row>
    <row r="19" spans="1:5">
      <c r="A19" s="43">
        <v>8</v>
      </c>
      <c r="B19" s="33" t="s">
        <v>11</v>
      </c>
      <c r="C19" s="15"/>
      <c r="D19" s="8">
        <f>D7+D13+D14+D16+D17+D18</f>
        <v>2119825.6320000002</v>
      </c>
    </row>
    <row r="20" spans="1:5">
      <c r="A20" s="43">
        <v>9</v>
      </c>
      <c r="B20" s="44" t="s">
        <v>19</v>
      </c>
      <c r="C20" s="43"/>
      <c r="D20" s="31">
        <f>[1]Лист1!$O$85</f>
        <v>9658.4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1586937.68</v>
      </c>
    </row>
    <row r="25" spans="1:5">
      <c r="B25" s="10" t="s">
        <v>26</v>
      </c>
      <c r="D25" s="54">
        <f>D19-D24</f>
        <v>532887.95200000028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2014-12-01T05:29:01Z</dcterms:modified>
</cp:coreProperties>
</file>