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6" l="1"/>
  <c r="C8"/>
  <c r="C11"/>
  <c r="C13"/>
  <c r="C18"/>
  <c r="C17"/>
  <c r="C9"/>
  <c r="C12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<sst xmlns="http://schemas.openxmlformats.org/spreadsheetml/2006/main" count="30" uniqueCount="30">
  <si>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</si>
  <si>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</si>
  <si>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</si>
  <si>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</si>
  <si>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</si>
  <si>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</si>
  <si>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</si>
  <si>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</si>
  <si>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</si>
  <si>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</si>
  <si>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</si>
  <si>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</si>
  <si>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</si>
  <si>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</si>
  <si>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</si>
  <si>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</si>
  <si>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</si>
  <si>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</si>
  <si>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156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</si>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</sst>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3">
          <cell r="O203">
            <v>11664.33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8.7109375" style="8" customWidth="1"/>
    <col min="3" max="4" width="16.140625" style="8" customWidth="1"/>
    <col min="5" max="16384" width="9.140625" style="8"/>
  </cols>
  <sheetData>
    <row r="1" spans="1:3">
      <c r="A1" s="26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7"/>
      <c r="C3" s="36" t="s">
        <v>19</v>
      </c>
    </row>
    <row r="4" spans="1:3">
      <c r="A4" s="35"/>
      <c r="B4" s="28" t="s">
        <v>1</v>
      </c>
      <c r="C4" s="37"/>
    </row>
    <row r="5" spans="1:3" ht="9.75" customHeight="1">
      <c r="A5" s="35"/>
      <c r="B5" s="29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569685.87719999999</v>
      </c>
    </row>
    <row r="8" spans="1:3" ht="15.75" customHeight="1">
      <c r="A8" s="7" t="s">
        <v>3</v>
      </c>
      <c r="B8" s="24" t="s">
        <v>4</v>
      </c>
      <c r="C8" s="23">
        <f>1.21*6*C20+1.09*6*C20</f>
        <v>160967.75400000002</v>
      </c>
    </row>
    <row r="9" spans="1:3" ht="15.75" customHeight="1">
      <c r="A9" s="7" t="s">
        <v>5</v>
      </c>
      <c r="B9" s="24" t="s">
        <v>6</v>
      </c>
      <c r="C9" s="23">
        <f>1.82*6*C20+(0.12+1.52)*6*C20</f>
        <v>242151.49079999997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2">
        <f>0.35*6*C20+0.32*6*C20</f>
        <v>46890.606599999999</v>
      </c>
    </row>
    <row r="12" spans="1:3" ht="15.75" customHeight="1">
      <c r="A12" s="7" t="s">
        <v>13</v>
      </c>
      <c r="B12" s="24" t="s">
        <v>21</v>
      </c>
      <c r="C12" s="23">
        <f>0.9*6*C20+0.81*6*C20</f>
        <v>119676.0258</v>
      </c>
    </row>
    <row r="13" spans="1:3">
      <c r="A13" s="5">
        <v>2</v>
      </c>
      <c r="B13" s="22" t="s">
        <v>7</v>
      </c>
      <c r="C13" s="11">
        <f>1.59*6*C20+(1.3+0.06+0.07)*6*C20</f>
        <v>211357.65960000001</v>
      </c>
    </row>
    <row r="14" spans="1:3">
      <c r="A14" s="5">
        <v>3</v>
      </c>
      <c r="B14" s="22" t="s">
        <v>8</v>
      </c>
      <c r="C14" s="11">
        <f>4.48*6*C20+(2.43+1.54+0.08)*6*C20</f>
        <v>596980.4094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197360.46359999999</v>
      </c>
    </row>
    <row r="17" spans="1:4">
      <c r="A17" s="5">
        <v>6</v>
      </c>
      <c r="B17" s="21" t="s">
        <v>10</v>
      </c>
      <c r="C17" s="6">
        <f>4.32*12*C20</f>
        <v>604678.86719999998</v>
      </c>
    </row>
    <row r="18" spans="1:4">
      <c r="A18" s="5">
        <v>7</v>
      </c>
      <c r="B18" s="22" t="s">
        <v>16</v>
      </c>
      <c r="C18" s="25">
        <f>1.8*6*C20+1.62*6*C20</f>
        <v>239352.05160000001</v>
      </c>
    </row>
    <row r="19" spans="1:4">
      <c r="A19" s="30">
        <v>8</v>
      </c>
      <c r="B19" s="21" t="s">
        <v>11</v>
      </c>
      <c r="C19" s="6">
        <f>C7+C13+C14+C16+C17+C18</f>
        <v>2419415.3285999997</v>
      </c>
    </row>
    <row r="20" spans="1:4">
      <c r="A20" s="30">
        <v>9</v>
      </c>
      <c r="B20" s="31" t="s">
        <v>20</v>
      </c>
      <c r="C20" s="20">
        <f>[1]Лист1!$O$203</f>
        <v>11664.33</v>
      </c>
      <c r="D20" s="15"/>
    </row>
    <row r="22" spans="1:4">
      <c r="A22" s="34"/>
      <c r="B22" s="34" t="s">
        <v>23</v>
      </c>
    </row>
    <row r="23" spans="1:4">
      <c r="B23" s="8" t="s">
        <v>24</v>
      </c>
    </row>
    <row r="24" spans="1:4">
      <c r="B24" s="8" t="s">
        <v>25</v>
      </c>
      <c r="C24" s="39">
        <v>1755194.2</v>
      </c>
    </row>
    <row r="25" spans="1:4">
      <c r="B25" s="8" t="s">
        <v>26</v>
      </c>
      <c r="C25" s="40">
        <f>C19-C24</f>
        <v>664221.12859999971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2014-12-01T10:28:47Z</dcterms:modified>
</cp:coreProperties>
</file>