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D20" l="1"/>
  <c r="D14" l="1"/>
  <c r="D12"/>
  <c r="D9"/>
  <c r="D16"/>
  <c r="D13"/>
  <c r="D11"/>
  <c r="D8"/>
  <c r="D7" s="1"/>
  <c r="D18"/>
  <c r="D17"/>
  <c r="D19" l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<sst xmlns="http://schemas.openxmlformats.org/spreadsheetml/2006/main" count="30" uniqueCount="30">
  <si>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</si>
  <si>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</si>
  <si>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</si>
  <si>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</si>
  <si>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</si>
  <si>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</si>
  <si>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</si>
  <si>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</si>
  <si>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</si>
  <si>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</si>
  <si>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</si>
  <si>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</si>
  <si>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</si>
  <si>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</si>
  <si>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</si>
  <si>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</si>
  <si>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</si>
  <si>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</si>
  <si>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25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</si>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</sst>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4" fillId="0" borderId="8" xfId="0" applyFont="1" applyBorder="1" applyAlignment="1"/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/>
    <xf numFmtId="0" fontId="2" fillId="2" borderId="3" xfId="0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2" fontId="1" fillId="2" borderId="5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5" fillId="0" borderId="5" xfId="0" applyFont="1" applyBorder="1" applyAlignment="1">
      <alignment vertical="top" wrapText="1"/>
    </xf>
    <xf numFmtId="0" fontId="2" fillId="0" borderId="5" xfId="0" applyFont="1" applyBorder="1"/>
    <xf numFmtId="2" fontId="2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4">
          <cell r="O24">
            <v>11563.4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J14" sqref="J14"/>
    </sheetView>
  </sheetViews>
  <sheetFormatPr defaultRowHeight="15.75"/>
  <cols>
    <col min="1" max="1" width="5.42578125" style="20" customWidth="1"/>
    <col min="2" max="2" width="67.7109375" style="11" customWidth="1"/>
    <col min="3" max="3" width="8.42578125" style="20" hidden="1" customWidth="1"/>
    <col min="4" max="4" width="12.5703125" style="11" customWidth="1"/>
    <col min="5" max="16384" width="9.140625" style="11"/>
  </cols>
  <sheetData>
    <row r="1" spans="1:4">
      <c r="A1" s="39" t="s">
        <v>22</v>
      </c>
    </row>
    <row r="2" spans="1:4">
      <c r="A2" s="1"/>
      <c r="B2" s="2" t="s">
        <v>18</v>
      </c>
      <c r="C2" s="1"/>
      <c r="D2" s="2"/>
    </row>
    <row r="3" spans="1:4">
      <c r="A3" s="47" t="s">
        <v>0</v>
      </c>
      <c r="B3" s="40"/>
      <c r="C3" s="12"/>
      <c r="D3" s="48" t="s">
        <v>19</v>
      </c>
    </row>
    <row r="4" spans="1:4">
      <c r="A4" s="47"/>
      <c r="B4" s="41" t="s">
        <v>1</v>
      </c>
      <c r="C4" s="3"/>
      <c r="D4" s="49"/>
    </row>
    <row r="5" spans="1:4" ht="9.75" customHeight="1">
      <c r="A5" s="47"/>
      <c r="B5" s="42"/>
      <c r="C5" s="4"/>
      <c r="D5" s="50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4" t="s">
        <v>15</v>
      </c>
      <c r="C7" s="25"/>
      <c r="D7" s="23">
        <f>D8+D9+D10+D11+D12</f>
        <v>587305.08600000001</v>
      </c>
    </row>
    <row r="8" spans="1:4">
      <c r="A8" s="9" t="s">
        <v>3</v>
      </c>
      <c r="B8" s="36" t="s">
        <v>4</v>
      </c>
      <c r="C8" s="13"/>
      <c r="D8" s="35">
        <f>1.19*9*D20+1.07*3*D20</f>
        <v>160962.52799999999</v>
      </c>
    </row>
    <row r="9" spans="1:4">
      <c r="A9" s="9" t="s">
        <v>5</v>
      </c>
      <c r="B9" s="36" t="s">
        <v>6</v>
      </c>
      <c r="C9" s="14"/>
      <c r="D9" s="35">
        <f>1.87*9*D20+1.69*3*D20</f>
        <v>253238.46000000002</v>
      </c>
    </row>
    <row r="10" spans="1:4" s="31" customFormat="1" ht="17.25" hidden="1" customHeight="1">
      <c r="A10" s="22"/>
      <c r="B10" s="30"/>
      <c r="C10" s="21"/>
      <c r="D10" s="33"/>
    </row>
    <row r="11" spans="1:4" ht="15.75" customHeight="1">
      <c r="A11" s="9" t="s">
        <v>12</v>
      </c>
      <c r="B11" s="46" t="s">
        <v>14</v>
      </c>
      <c r="C11" s="43"/>
      <c r="D11" s="37">
        <f>0.33*9*D20+0.3*3*D20</f>
        <v>44750.358</v>
      </c>
    </row>
    <row r="12" spans="1:4" s="16" customFormat="1" ht="15.75" customHeight="1">
      <c r="A12" s="9" t="s">
        <v>13</v>
      </c>
      <c r="B12" s="36" t="s">
        <v>21</v>
      </c>
      <c r="C12" s="10"/>
      <c r="D12" s="35">
        <f>0.95*9*D20+0.85*3*D20</f>
        <v>128353.73999999998</v>
      </c>
    </row>
    <row r="13" spans="1:4">
      <c r="A13" s="7">
        <v>2</v>
      </c>
      <c r="B13" s="34" t="s">
        <v>7</v>
      </c>
      <c r="C13" s="13"/>
      <c r="D13" s="23">
        <f>1.72*9*D20+1.5*3*D20</f>
        <v>231036.73199999999</v>
      </c>
    </row>
    <row r="14" spans="1:4">
      <c r="A14" s="7">
        <v>3</v>
      </c>
      <c r="B14" s="34" t="s">
        <v>8</v>
      </c>
      <c r="C14" s="18"/>
      <c r="D14" s="23">
        <f>5.03*9*D20+4.56*3*D20</f>
        <v>681662.43</v>
      </c>
    </row>
    <row r="15" spans="1:4" s="29" customFormat="1">
      <c r="A15" s="7">
        <v>4</v>
      </c>
      <c r="B15" s="32" t="s">
        <v>17</v>
      </c>
      <c r="C15" s="27"/>
      <c r="D15" s="28"/>
    </row>
    <row r="16" spans="1:4">
      <c r="A16" s="7">
        <v>5</v>
      </c>
      <c r="B16" s="15" t="s">
        <v>9</v>
      </c>
      <c r="C16" s="19"/>
      <c r="D16" s="17">
        <f>1.41*12*D20</f>
        <v>195652.72799999997</v>
      </c>
    </row>
    <row r="17" spans="1:4">
      <c r="A17" s="7">
        <v>6</v>
      </c>
      <c r="B17" s="24" t="s">
        <v>10</v>
      </c>
      <c r="C17" s="7"/>
      <c r="D17" s="8">
        <f>4.32*12*D20</f>
        <v>599446.65600000008</v>
      </c>
    </row>
    <row r="18" spans="1:4">
      <c r="A18" s="7">
        <v>7</v>
      </c>
      <c r="B18" s="34" t="s">
        <v>16</v>
      </c>
      <c r="C18" s="26"/>
      <c r="D18" s="38">
        <f>1.7*9*D20+1.53*3*D20</f>
        <v>229996.02599999998</v>
      </c>
    </row>
    <row r="19" spans="1:4">
      <c r="A19" s="19">
        <v>8</v>
      </c>
      <c r="B19" s="24" t="s">
        <v>11</v>
      </c>
      <c r="C19" s="7"/>
      <c r="D19" s="8">
        <f>D7+D13+D14+D16+D17+D18</f>
        <v>2525099.6580000003</v>
      </c>
    </row>
    <row r="20" spans="1:4">
      <c r="A20" s="19">
        <v>9</v>
      </c>
      <c r="B20" s="44" t="s">
        <v>20</v>
      </c>
      <c r="C20" s="19"/>
      <c r="D20" s="45">
        <f>[1]Лист1!$O$24</f>
        <v>11563.4</v>
      </c>
    </row>
    <row r="22" spans="1:4">
      <c r="B22" s="51" t="s">
        <v>23</v>
      </c>
    </row>
    <row r="23" spans="1:4">
      <c r="B23" s="11" t="s">
        <v>24</v>
      </c>
    </row>
    <row r="24" spans="1:4">
      <c r="B24" s="11" t="s">
        <v>25</v>
      </c>
      <c r="D24" s="52">
        <v>2471069.6</v>
      </c>
    </row>
    <row r="25" spans="1:4">
      <c r="B25" s="11" t="s">
        <v>26</v>
      </c>
      <c r="D25" s="53">
        <f>D19-D24</f>
        <v>54030.058000000194</v>
      </c>
    </row>
    <row r="26" spans="1:4">
      <c r="B26" s="11" t="s">
        <v>27</v>
      </c>
    </row>
    <row r="27" spans="1:4">
      <c r="B27" s="11" t="s">
        <v>28</v>
      </c>
    </row>
    <row r="28" spans="1:4">
      <c r="B28" s="11" t="s">
        <v>29</v>
      </c>
    </row>
  </sheetData>
  <mergeCells count="2">
    <mergeCell ref="A3:A5"/>
    <mergeCell ref="D3:D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2014-11-28T03:05:43Z</dcterms:modified>
</cp:coreProperties>
</file>