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25" i="5"/>
  <c r="C20"/>
  <c r="C14" s="1"/>
  <c r="C16" l="1"/>
  <c r="C8"/>
  <c r="C7" s="1"/>
  <c r="C19" s="1"/>
  <c r="C11"/>
  <c r="C13"/>
  <c r="C18"/>
  <c r="C17"/>
  <c r="C9"/>
  <c r="C12"/>
</calcChain>
</file>

<file path=xl/sharedStrings.xml><?xml version="1.0" encoding="utf-8"?>
<sst xmlns="http://schemas.openxmlformats.org/spreadsheetml/2006/main" count="30" uniqueCount="30">
  <si>
    <t>№ п/п</t>
  </si>
  <si>
    <t>Наименование услуг</t>
  </si>
  <si>
    <t>1.</t>
  </si>
  <si>
    <t>1.1.</t>
  </si>
  <si>
    <t xml:space="preserve">Конструктивные элементы </t>
  </si>
  <si>
    <t>1.2.</t>
  </si>
  <si>
    <t>Инженерные системы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</si>
  <si>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</si>
  <si>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</si>
  <si>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</si>
  <si>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</si>
  <si>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</si>
  <si>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1.3.</t>
  </si>
  <si>
    <t>1.4.</t>
  </si>
  <si>
    <t>Контрольно-измерительные приборы, оборудование и автоматика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</si>
  <si>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</si>
  <si>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</si>
  <si>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</si>
  <si>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Широтная, 17 а</t>
  </si>
  <si>
    <t>сумма, руб.</t>
  </si>
  <si>
    <t>Общая площадь МКД, м.кв.</t>
  </si>
  <si>
    <t>АДС (аварийно-диспетчерская служба)</t>
  </si>
  <si>
    <t>План работ на 2011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</si>
  <si>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</si>
  <si>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</si>
  <si>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</si>
  <si>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</si>
  <si>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</si>
  <si>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план не совпадает с отчетным периодом (план составлялся на весь календарный год,</t>
  </si>
  <si>
    <t>а отчет-от даты начала управления)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</si>
</sst>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>
      <alignment vertical="center" wrapText="1"/>
    </xf>
    <xf numFmtId="2" fontId="2" fillId="2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wrapText="1"/>
    </xf>
    <xf numFmtId="2" fontId="2" fillId="0" borderId="4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wrapText="1"/>
    </xf>
    <xf numFmtId="2" fontId="2" fillId="2" borderId="5" xfId="0" applyNumberFormat="1" applyFont="1" applyFill="1" applyBorder="1" applyAlignment="1">
      <alignment wrapText="1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5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2" fontId="1" fillId="0" borderId="4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vertical="top" wrapText="1"/>
    </xf>
    <xf numFmtId="0" fontId="6" fillId="0" borderId="0" xfId="0" applyFont="1"/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111">
          <cell r="O111">
            <v>10283.41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workbookViewId="0">
      <selection activeCell="H11" sqref="H11"/>
    </sheetView>
  </sheetViews>
  <sheetFormatPr defaultRowHeight="15.75"/>
  <cols>
    <col min="1" max="1" width="5.42578125" style="9" customWidth="1"/>
    <col min="2" max="2" width="67.85546875" style="8" customWidth="1"/>
    <col min="3" max="3" width="12.5703125" style="8" customWidth="1"/>
    <col min="4" max="4" width="11.85546875" style="8" bestFit="1" customWidth="1"/>
    <col min="5" max="7" width="9.140625" style="8"/>
    <col min="8" max="8" width="11.85546875" style="8" bestFit="1" customWidth="1"/>
    <col min="9" max="16384" width="9.140625" style="8"/>
  </cols>
  <sheetData>
    <row r="1" spans="1:6">
      <c r="A1" s="29" t="s">
        <v>22</v>
      </c>
    </row>
    <row r="2" spans="1:6">
      <c r="A2" s="1"/>
      <c r="B2" s="2" t="s">
        <v>18</v>
      </c>
      <c r="C2" s="2"/>
    </row>
    <row r="3" spans="1:6">
      <c r="A3" s="38" t="s">
        <v>0</v>
      </c>
      <c r="B3" s="26"/>
      <c r="C3" s="39" t="s">
        <v>19</v>
      </c>
    </row>
    <row r="4" spans="1:6">
      <c r="A4" s="38"/>
      <c r="B4" s="27" t="s">
        <v>1</v>
      </c>
      <c r="C4" s="40"/>
    </row>
    <row r="5" spans="1:6" ht="9.75" customHeight="1">
      <c r="A5" s="38"/>
      <c r="B5" s="28"/>
      <c r="C5" s="41"/>
    </row>
    <row r="6" spans="1:6">
      <c r="A6" s="3">
        <v>1</v>
      </c>
      <c r="B6" s="4">
        <v>2</v>
      </c>
      <c r="C6" s="4">
        <v>3</v>
      </c>
    </row>
    <row r="7" spans="1:6" ht="30" customHeight="1">
      <c r="A7" s="5" t="s">
        <v>2</v>
      </c>
      <c r="B7" s="22" t="s">
        <v>15</v>
      </c>
      <c r="C7" s="11">
        <f>C8+C9+C10+C11+C12</f>
        <v>633046.71959999995</v>
      </c>
    </row>
    <row r="8" spans="1:6" ht="15.75" customHeight="1">
      <c r="A8" s="7" t="s">
        <v>3</v>
      </c>
      <c r="B8" s="24" t="s">
        <v>4</v>
      </c>
      <c r="C8" s="23">
        <f>1.32*9*C20+1.19*3*C20</f>
        <v>158878.6845</v>
      </c>
      <c r="F8" s="35"/>
    </row>
    <row r="9" spans="1:6" ht="15.75" customHeight="1">
      <c r="A9" s="7" t="s">
        <v>5</v>
      </c>
      <c r="B9" s="24" t="s">
        <v>6</v>
      </c>
      <c r="C9" s="23">
        <f>2.72*9*C20+2.47*3*C20</f>
        <v>327937.9449</v>
      </c>
      <c r="F9" s="35"/>
    </row>
    <row r="10" spans="1:6" s="14" customFormat="1" ht="15.75" hidden="1" customHeight="1">
      <c r="A10" s="10"/>
      <c r="B10" s="17"/>
      <c r="C10" s="16"/>
      <c r="F10" s="36"/>
    </row>
    <row r="11" spans="1:6" ht="15.75" customHeight="1">
      <c r="A11" s="7" t="s">
        <v>12</v>
      </c>
      <c r="B11" s="34" t="s">
        <v>14</v>
      </c>
      <c r="C11" s="33">
        <f>0.29*9*C20+0.27*3*C20</f>
        <v>35169.262199999997</v>
      </c>
      <c r="F11" s="35"/>
    </row>
    <row r="12" spans="1:6" ht="15.75" customHeight="1">
      <c r="A12" s="7" t="s">
        <v>13</v>
      </c>
      <c r="B12" s="24" t="s">
        <v>21</v>
      </c>
      <c r="C12" s="23">
        <f>0.85*3*C20+0.95*3*C20+0.9*6*C20</f>
        <v>111060.82799999999</v>
      </c>
      <c r="F12" s="35"/>
    </row>
    <row r="13" spans="1:6">
      <c r="A13" s="5">
        <v>2</v>
      </c>
      <c r="B13" s="22" t="s">
        <v>7</v>
      </c>
      <c r="C13" s="11">
        <f>1.56*9*C20+1.39*3*C20</f>
        <v>187260.89610000001</v>
      </c>
      <c r="F13" s="35"/>
    </row>
    <row r="14" spans="1:6">
      <c r="A14" s="5">
        <v>3</v>
      </c>
      <c r="B14" s="22" t="s">
        <v>8</v>
      </c>
      <c r="C14" s="11">
        <f>3.73*3*C20+4.15*3*C20+4.13*6*C20</f>
        <v>497922.71220000001</v>
      </c>
      <c r="F14" s="35"/>
    </row>
    <row r="15" spans="1:6" s="13" customFormat="1">
      <c r="A15" s="5">
        <v>4</v>
      </c>
      <c r="B15" s="18" t="s">
        <v>17</v>
      </c>
      <c r="C15" s="12"/>
      <c r="F15" s="37"/>
    </row>
    <row r="16" spans="1:6">
      <c r="A16" s="5">
        <v>5</v>
      </c>
      <c r="B16" s="19" t="s">
        <v>9</v>
      </c>
      <c r="C16" s="20">
        <f>1.41*12*C20</f>
        <v>173995.29719999997</v>
      </c>
      <c r="F16" s="35"/>
    </row>
    <row r="17" spans="1:8">
      <c r="A17" s="5">
        <v>6</v>
      </c>
      <c r="B17" s="21" t="s">
        <v>10</v>
      </c>
      <c r="C17" s="6">
        <f>4.32*12*C20</f>
        <v>533091.97440000006</v>
      </c>
      <c r="F17" s="35"/>
    </row>
    <row r="18" spans="1:8">
      <c r="A18" s="5">
        <v>7</v>
      </c>
      <c r="B18" s="22" t="s">
        <v>16</v>
      </c>
      <c r="C18" s="25">
        <f>1.7*9*C20+1.53*3*C20</f>
        <v>204537.02489999999</v>
      </c>
      <c r="F18" s="35"/>
    </row>
    <row r="19" spans="1:8">
      <c r="A19" s="31">
        <v>8</v>
      </c>
      <c r="B19" s="21" t="s">
        <v>11</v>
      </c>
      <c r="C19" s="6">
        <f>C7+C13+C14+C16+C17+C18</f>
        <v>2229854.6244000001</v>
      </c>
      <c r="D19" s="15"/>
      <c r="F19" s="35"/>
      <c r="G19" s="35"/>
    </row>
    <row r="20" spans="1:8">
      <c r="A20" s="31">
        <v>9</v>
      </c>
      <c r="B20" s="32" t="s">
        <v>20</v>
      </c>
      <c r="C20" s="20">
        <f>[1]Лист1!$O$111</f>
        <v>10283.41</v>
      </c>
      <c r="D20" s="15"/>
      <c r="F20" s="35"/>
      <c r="H20" s="15"/>
    </row>
    <row r="22" spans="1:8">
      <c r="A22" s="30"/>
      <c r="B22" s="30" t="s">
        <v>23</v>
      </c>
    </row>
    <row r="23" spans="1:8">
      <c r="B23" s="8" t="s">
        <v>24</v>
      </c>
    </row>
    <row r="24" spans="1:8">
      <c r="B24" s="8" t="s">
        <v>25</v>
      </c>
      <c r="C24" s="42">
        <v>2121285.35</v>
      </c>
    </row>
    <row r="25" spans="1:8">
      <c r="B25" s="8" t="s">
        <v>26</v>
      </c>
      <c r="C25" s="43">
        <f>C19-C24</f>
        <v>108569.27439999999</v>
      </c>
    </row>
    <row r="26" spans="1:8">
      <c r="B26" s="8" t="s">
        <v>27</v>
      </c>
    </row>
    <row r="27" spans="1:8">
      <c r="B27" s="8" t="s">
        <v>28</v>
      </c>
    </row>
    <row r="28" spans="1:8">
      <c r="B28" s="8" t="s">
        <v>29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2014-12-01T04:50:51Z</dcterms:modified>
</cp:coreProperties>
</file>