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4" s="1"/>
  <c r="C16" l="1"/>
  <c r="C8"/>
  <c r="C11"/>
  <c r="C13"/>
  <c r="C18"/>
  <c r="C17"/>
  <c r="C9"/>
  <c r="C7" s="1"/>
  <c r="C19" s="1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<sst xmlns="http://schemas.openxmlformats.org/spreadsheetml/2006/main" count="30" uniqueCount="30">
  <si>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</si>
  <si>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</si>
  <si>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</si>
  <si>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</si>
  <si>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</si>
  <si>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</si>
  <si>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</si>
  <si>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</si>
  <si>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</si>
  <si>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</si>
  <si>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</si>
  <si>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</si>
  <si>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</si>
  <si>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</si>
  <si>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</si>
  <si>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</si>
  <si>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</si>
  <si>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</si>
  <si>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129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</si>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</sst>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13">
          <cell r="O113">
            <v>19425.400000000001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D14" sqref="D14"/>
    </sheetView>
  </sheetViews>
  <sheetFormatPr defaultRowHeight="15.75"/>
  <cols>
    <col min="1" max="1" width="5.42578125" style="9" customWidth="1"/>
    <col min="2" max="2" width="69.85546875" style="8" customWidth="1"/>
    <col min="3" max="3" width="14" style="8" customWidth="1"/>
    <col min="4" max="4" width="11.85546875" style="8" bestFit="1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1015171.4040000001</v>
      </c>
    </row>
    <row r="8" spans="1:3" ht="15.75" customHeight="1">
      <c r="A8" s="7" t="s">
        <v>3</v>
      </c>
      <c r="B8" s="24" t="s">
        <v>4</v>
      </c>
      <c r="C8" s="23">
        <f>1.19*6*C20+1.06*6*C20</f>
        <v>262242.90000000002</v>
      </c>
    </row>
    <row r="9" spans="1:3" ht="15.75" customHeight="1">
      <c r="A9" s="7" t="s">
        <v>5</v>
      </c>
      <c r="B9" s="24" t="s">
        <v>6</v>
      </c>
      <c r="C9" s="23">
        <f>2.25*6*C20+2.02*6*C20</f>
        <v>497678.74800000002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0.25*6*C20+0.23*6*C20</f>
        <v>55945.152000000002</v>
      </c>
    </row>
    <row r="12" spans="1:3" ht="15.75" customHeight="1">
      <c r="A12" s="7" t="s">
        <v>13</v>
      </c>
      <c r="B12" s="24" t="s">
        <v>21</v>
      </c>
      <c r="C12" s="23">
        <f>0.9*6*C20+0.81*6*C20</f>
        <v>199304.60400000005</v>
      </c>
    </row>
    <row r="13" spans="1:3">
      <c r="A13" s="5">
        <v>2</v>
      </c>
      <c r="B13" s="22" t="s">
        <v>7</v>
      </c>
      <c r="C13" s="11">
        <f>1.93*6*C20+(1.59+0.06+0.07)*6*C20</f>
        <v>425416.26</v>
      </c>
    </row>
    <row r="14" spans="1:3">
      <c r="A14" s="5">
        <v>3</v>
      </c>
      <c r="B14" s="22" t="s">
        <v>8</v>
      </c>
      <c r="C14" s="11">
        <f>4.77*6*C20+(2.7+1.51+0.07)*6*C20</f>
        <v>1054799.22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328677.76799999998</v>
      </c>
    </row>
    <row r="17" spans="1:4">
      <c r="A17" s="5">
        <v>6</v>
      </c>
      <c r="B17" s="21" t="s">
        <v>10</v>
      </c>
      <c r="C17" s="6">
        <f>4.32*12*C20</f>
        <v>1007012.7360000001</v>
      </c>
    </row>
    <row r="18" spans="1:4">
      <c r="A18" s="5">
        <v>7</v>
      </c>
      <c r="B18" s="22" t="s">
        <v>16</v>
      </c>
      <c r="C18" s="25">
        <f>1.8*6*C20+1.62*6*C20</f>
        <v>398609.2080000001</v>
      </c>
    </row>
    <row r="19" spans="1:4">
      <c r="A19" s="30">
        <v>8</v>
      </c>
      <c r="B19" s="21" t="s">
        <v>11</v>
      </c>
      <c r="C19" s="6">
        <f>C7+C13+C14+C16+C17+C18</f>
        <v>4229686.5960000008</v>
      </c>
      <c r="D19" s="15"/>
    </row>
    <row r="20" spans="1:4">
      <c r="A20" s="30">
        <v>9</v>
      </c>
      <c r="B20" s="31" t="s">
        <v>20</v>
      </c>
      <c r="C20" s="20">
        <f>[1]Лист1!$O$113</f>
        <v>19425.400000000001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3479984</v>
      </c>
    </row>
    <row r="25" spans="1:4">
      <c r="B25" s="8" t="s">
        <v>26</v>
      </c>
      <c r="C25" s="40">
        <f>C19-C24</f>
        <v>749702.59600000083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2014-11-27T09:28:57Z</dcterms:modified>
</cp:coreProperties>
</file>