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6" i="5"/>
  <c r="C17"/>
  <c r="C14"/>
  <c r="C12"/>
  <c r="C8"/>
  <c r="C21"/>
  <c r="C19" s="1"/>
  <c r="C9" l="1"/>
  <c r="C13"/>
  <c r="C15"/>
  <c r="C7"/>
  <c r="C20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<sst xmlns="http://schemas.openxmlformats.org/spreadsheetml/2006/main" count="30" uniqueCount="30">
  <si>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</si>
  <si>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</si>
  <si>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</si>
  <si>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</si>
  <si>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</si>
  <si>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</si>
  <si>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</si>
  <si>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</si>
  <si>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</si>
  <si>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</si>
  <si>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</si>
  <si>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</si>
  <si>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</si>
  <si>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</si>
  <si>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</si>
  <si>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</si>
  <si>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</si>
  <si>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</si>
  <si>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 xml:space="preserve">Станционная, 20 </t>
  </si>
  <si>
    <t>сумма, руб.</t>
  </si>
  <si>
    <t>Общая площадь МКД, м.кв.</t>
  </si>
  <si>
    <t>АДС (аварийно-диспетчерская служба)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</si>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</sst>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0">
          <cell r="O120">
            <v>19898.099999999999</v>
          </cell>
        </row>
        <row r="173">
          <cell r="O173">
            <v>2840.1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O18" sqref="O18"/>
    </sheetView>
  </sheetViews>
  <sheetFormatPr defaultRowHeight="15.75"/>
  <cols>
    <col min="1" max="1" width="5.42578125" style="9" customWidth="1"/>
    <col min="2" max="2" width="68.28515625" style="8" customWidth="1"/>
    <col min="3" max="3" width="18" style="8" customWidth="1"/>
    <col min="4" max="4" width="10.7109375" style="8" bestFit="1" customWidth="1"/>
    <col min="5" max="16384" width="9.140625" style="8"/>
  </cols>
  <sheetData>
    <row r="1" spans="1:3">
      <c r="A1" s="35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8"/>
      <c r="C3" s="38" t="s">
        <v>19</v>
      </c>
    </row>
    <row r="4" spans="1:3">
      <c r="A4" s="37"/>
      <c r="B4" s="29" t="s">
        <v>1</v>
      </c>
      <c r="C4" s="39"/>
    </row>
    <row r="5" spans="1:3" ht="9.75" customHeight="1">
      <c r="A5" s="37"/>
      <c r="B5" s="30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C8+C9+C10+C12+C13+C11</f>
        <v>163930.57199999999</v>
      </c>
    </row>
    <row r="8" spans="1:3">
      <c r="A8" s="7" t="s">
        <v>3</v>
      </c>
      <c r="B8" s="23" t="s">
        <v>4</v>
      </c>
      <c r="C8" s="25">
        <f>1.27*12*C21</f>
        <v>43283.123999999996</v>
      </c>
    </row>
    <row r="9" spans="1:3">
      <c r="A9" s="7" t="s">
        <v>5</v>
      </c>
      <c r="B9" s="23" t="s">
        <v>6</v>
      </c>
      <c r="C9" s="25">
        <f>2.47*12*C21</f>
        <v>84180.563999999998</v>
      </c>
    </row>
    <row r="10" spans="1:3" s="14" customFormat="1" ht="17.25" hidden="1" customHeight="1">
      <c r="A10" s="10"/>
      <c r="B10" s="17"/>
      <c r="C10" s="16"/>
    </row>
    <row r="11" spans="1:3" s="14" customFormat="1" ht="17.25" hidden="1" customHeight="1">
      <c r="A11" s="10"/>
      <c r="B11" s="26"/>
      <c r="C11" s="27"/>
    </row>
    <row r="12" spans="1:3" ht="20.25" customHeight="1">
      <c r="A12" s="7" t="s">
        <v>12</v>
      </c>
      <c r="B12" s="34" t="s">
        <v>14</v>
      </c>
      <c r="C12" s="33">
        <f>0.27*12*C21</f>
        <v>9201.9240000000009</v>
      </c>
    </row>
    <row r="13" spans="1:3" ht="18" customHeight="1">
      <c r="A13" s="7" t="s">
        <v>13</v>
      </c>
      <c r="B13" s="23" t="s">
        <v>21</v>
      </c>
      <c r="C13" s="25">
        <f>0.8*12*C21</f>
        <v>27264.960000000003</v>
      </c>
    </row>
    <row r="14" spans="1:3">
      <c r="A14" s="5">
        <v>2</v>
      </c>
      <c r="B14" s="22" t="s">
        <v>7</v>
      </c>
      <c r="C14" s="11">
        <f>2.69*12*C21</f>
        <v>91678.428</v>
      </c>
    </row>
    <row r="15" spans="1:3">
      <c r="A15" s="5">
        <v>3</v>
      </c>
      <c r="B15" s="22" t="s">
        <v>8</v>
      </c>
      <c r="C15" s="11">
        <f>3.08*12*C21</f>
        <v>104970.09600000001</v>
      </c>
    </row>
    <row r="16" spans="1:3" s="13" customFormat="1">
      <c r="A16" s="5">
        <v>4</v>
      </c>
      <c r="B16" s="18" t="s">
        <v>17</v>
      </c>
      <c r="C16" s="12"/>
    </row>
    <row r="17" spans="1:4">
      <c r="A17" s="5">
        <v>5</v>
      </c>
      <c r="B17" s="19" t="s">
        <v>9</v>
      </c>
      <c r="C17" s="20">
        <f>1.41*12*C21</f>
        <v>48054.491999999991</v>
      </c>
    </row>
    <row r="18" spans="1:4">
      <c r="A18" s="5">
        <v>6</v>
      </c>
      <c r="B18" s="21" t="s">
        <v>10</v>
      </c>
      <c r="C18" s="6">
        <v>0</v>
      </c>
    </row>
    <row r="19" spans="1:4">
      <c r="A19" s="5">
        <v>7</v>
      </c>
      <c r="B19" s="22" t="s">
        <v>16</v>
      </c>
      <c r="C19" s="24">
        <f>1.8*12*C21</f>
        <v>61346.16</v>
      </c>
    </row>
    <row r="20" spans="1:4">
      <c r="A20" s="31">
        <v>8</v>
      </c>
      <c r="B20" s="21" t="s">
        <v>11</v>
      </c>
      <c r="C20" s="6">
        <f>C7+C14+C15+C17+C18+C19</f>
        <v>469979.74800000002</v>
      </c>
    </row>
    <row r="21" spans="1:4">
      <c r="A21" s="31">
        <v>9</v>
      </c>
      <c r="B21" s="32" t="s">
        <v>20</v>
      </c>
      <c r="C21" s="20">
        <f>[1]Лист1!$O$173</f>
        <v>2840.1</v>
      </c>
      <c r="D21" s="15"/>
    </row>
    <row r="23" spans="1:4">
      <c r="A23" s="36"/>
      <c r="B23" s="36" t="s">
        <v>23</v>
      </c>
    </row>
    <row r="24" spans="1:4">
      <c r="B24" s="8" t="s">
        <v>24</v>
      </c>
    </row>
    <row r="25" spans="1:4">
      <c r="B25" s="8" t="s">
        <v>25</v>
      </c>
      <c r="C25" s="41">
        <v>449125.57</v>
      </c>
    </row>
    <row r="26" spans="1:4">
      <c r="B26" s="8" t="s">
        <v>26</v>
      </c>
      <c r="C26" s="42">
        <f>C20-C25</f>
        <v>20854.178000000014</v>
      </c>
    </row>
    <row r="27" spans="1:4">
      <c r="B27" s="8" t="s">
        <v>27</v>
      </c>
    </row>
    <row r="28" spans="1:4">
      <c r="B28" s="8" t="s">
        <v>28</v>
      </c>
    </row>
    <row r="29" spans="1:4">
      <c r="B29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2014-11-28T08:53:58Z</dcterms:modified>
</cp:coreProperties>
</file>