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8"/>
  <c r="C13"/>
  <c r="C11"/>
  <c r="C8"/>
  <c r="C20"/>
  <c r="C17" s="1"/>
  <c r="C9" l="1"/>
  <c r="C12"/>
  <c r="C14"/>
  <c r="C16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<sst xmlns="http://schemas.openxmlformats.org/spreadsheetml/2006/main" count="30" uniqueCount="30">
  <si>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</si>
  <si>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</si>
  <si>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</si>
  <si>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</si>
  <si>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</si>
  <si>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</si>
  <si>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</si>
  <si>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</si>
  <si>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</si>
  <si>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</si>
  <si>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</si>
  <si>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</si>
  <si>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</si>
  <si>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</si>
  <si>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</si>
  <si>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</si>
  <si>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</si>
  <si>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</si>
  <si>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36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</si>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</sst>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6">
          <cell r="O36">
            <v>33960.32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C26" sqref="C26"/>
    </sheetView>
  </sheetViews>
  <sheetFormatPr defaultRowHeight="15.75"/>
  <cols>
    <col min="1" max="1" width="5.42578125" style="13" customWidth="1"/>
    <col min="2" max="2" width="69.85546875" style="8" customWidth="1"/>
    <col min="3" max="3" width="13" style="8" customWidth="1"/>
    <col min="4" max="5" width="9.140625" style="8"/>
    <col min="6" max="6" width="11.85546875" style="8" bestFit="1" customWidth="1"/>
    <col min="7" max="16384" width="9.140625" style="8"/>
  </cols>
  <sheetData>
    <row r="1" spans="1:3">
      <c r="A1" s="28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9"/>
      <c r="C3" s="38" t="s">
        <v>19</v>
      </c>
    </row>
    <row r="4" spans="1:3">
      <c r="A4" s="37"/>
      <c r="B4" s="30" t="s">
        <v>1</v>
      </c>
      <c r="C4" s="39"/>
    </row>
    <row r="5" spans="1:3" ht="9.75" customHeight="1">
      <c r="A5" s="37"/>
      <c r="B5" s="31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4" t="s">
        <v>15</v>
      </c>
      <c r="C7" s="15">
        <f>C8+C9+C10+C11+C12</f>
        <v>1796500.9279999998</v>
      </c>
    </row>
    <row r="8" spans="1:3" ht="15.75" customHeight="1">
      <c r="A8" s="7" t="s">
        <v>3</v>
      </c>
      <c r="B8" s="25" t="s">
        <v>4</v>
      </c>
      <c r="C8" s="27">
        <f>1.37*2*C20+1.22*10*C20</f>
        <v>507367.18079999997</v>
      </c>
    </row>
    <row r="9" spans="1:3" ht="15.75" customHeight="1">
      <c r="A9" s="7" t="s">
        <v>5</v>
      </c>
      <c r="B9" s="25" t="s">
        <v>6</v>
      </c>
      <c r="C9" s="27">
        <f>2.24*2*C20+2*10*C20</f>
        <v>831348.63360000006</v>
      </c>
    </row>
    <row r="10" spans="1:3" s="20" customFormat="1" ht="15.75" hidden="1" customHeight="1">
      <c r="A10" s="14"/>
      <c r="B10" s="19"/>
      <c r="C10" s="23"/>
    </row>
    <row r="11" spans="1:3" ht="15.75" customHeight="1">
      <c r="A11" s="7" t="s">
        <v>12</v>
      </c>
      <c r="B11" s="36" t="s">
        <v>14</v>
      </c>
      <c r="C11" s="35">
        <f>0.24*2*C20+0.21*10*C20</f>
        <v>87617.625599999999</v>
      </c>
    </row>
    <row r="12" spans="1:3" s="10" customFormat="1" ht="15.75" customHeight="1">
      <c r="A12" s="7" t="s">
        <v>13</v>
      </c>
      <c r="B12" s="25" t="s">
        <v>21</v>
      </c>
      <c r="C12" s="27">
        <f>0.95*2*C20+0.9*10*C20</f>
        <v>370167.48800000001</v>
      </c>
    </row>
    <row r="13" spans="1:3">
      <c r="A13" s="5">
        <v>2</v>
      </c>
      <c r="B13" s="24" t="s">
        <v>7</v>
      </c>
      <c r="C13" s="15">
        <f>2.06*2*C20+(1.72+0.07+0.07)*10*C20</f>
        <v>771578.47039999999</v>
      </c>
    </row>
    <row r="14" spans="1:3">
      <c r="A14" s="5">
        <v>3</v>
      </c>
      <c r="B14" s="24" t="s">
        <v>8</v>
      </c>
      <c r="C14" s="15">
        <f>5.16*2*C20+(2.7+1.85+0.08)*10*C20</f>
        <v>1922833.3184000002</v>
      </c>
    </row>
    <row r="15" spans="1:3" s="18" customFormat="1">
      <c r="A15" s="5">
        <v>4</v>
      </c>
      <c r="B15" s="21" t="s">
        <v>17</v>
      </c>
      <c r="C15" s="17"/>
    </row>
    <row r="16" spans="1:3">
      <c r="A16" s="5">
        <v>5</v>
      </c>
      <c r="B16" s="9" t="s">
        <v>9</v>
      </c>
      <c r="C16" s="11">
        <f>1.41*12*C20</f>
        <v>574608.61439999996</v>
      </c>
    </row>
    <row r="17" spans="1:6">
      <c r="A17" s="5">
        <v>6</v>
      </c>
      <c r="B17" s="16" t="s">
        <v>10</v>
      </c>
      <c r="C17" s="6">
        <f>4.32*12*C20</f>
        <v>1760502.9888000002</v>
      </c>
    </row>
    <row r="18" spans="1:6">
      <c r="A18" s="5">
        <v>7</v>
      </c>
      <c r="B18" s="24" t="s">
        <v>16</v>
      </c>
      <c r="C18" s="26">
        <f>1.8*2*C20+1.62*10*C20</f>
        <v>672414.33600000013</v>
      </c>
    </row>
    <row r="19" spans="1:6">
      <c r="A19" s="12">
        <v>8</v>
      </c>
      <c r="B19" s="16" t="s">
        <v>11</v>
      </c>
      <c r="C19" s="6">
        <f>C7+C13+C14+C16+C17+C18</f>
        <v>7498438.6560000014</v>
      </c>
    </row>
    <row r="20" spans="1:6">
      <c r="A20" s="12">
        <v>9</v>
      </c>
      <c r="B20" s="32" t="s">
        <v>20</v>
      </c>
      <c r="C20" s="33">
        <f>[1]Лист1!$O$36</f>
        <v>33960.32</v>
      </c>
      <c r="D20" s="22"/>
    </row>
    <row r="22" spans="1:6">
      <c r="A22" s="34"/>
      <c r="B22" s="34" t="s">
        <v>23</v>
      </c>
      <c r="F22" s="22"/>
    </row>
    <row r="23" spans="1:6">
      <c r="B23" s="8" t="s">
        <v>24</v>
      </c>
    </row>
    <row r="24" spans="1:6">
      <c r="B24" s="8" t="s">
        <v>25</v>
      </c>
      <c r="C24" s="41">
        <v>6517110.5300000003</v>
      </c>
    </row>
    <row r="25" spans="1:6">
      <c r="B25" s="8" t="s">
        <v>26</v>
      </c>
      <c r="C25" s="42">
        <f>C19-C24</f>
        <v>981328.1260000011</v>
      </c>
    </row>
    <row r="26" spans="1:6">
      <c r="B26" s="8" t="s">
        <v>27</v>
      </c>
    </row>
    <row r="27" spans="1:6">
      <c r="B27" s="8" t="s">
        <v>28</v>
      </c>
    </row>
    <row r="28" spans="1:6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2014-11-28T02:34:06Z</dcterms:modified>
</cp:coreProperties>
</file>