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4" s="1"/>
  <c r="C16" l="1"/>
  <c r="C8"/>
  <c r="C11"/>
  <c r="C13"/>
  <c r="C18"/>
  <c r="C17"/>
  <c r="C9"/>
  <c r="C7" s="1"/>
  <c r="C19" s="1"/>
  <c r="C12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<sst xmlns="http://schemas.openxmlformats.org/spreadsheetml/2006/main" count="30" uniqueCount="30">
  <si>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</si>
  <si>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</si>
  <si>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</si>
  <si>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</si>
  <si>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</si>
  <si>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</si>
  <si>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</si>
  <si>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</si>
  <si>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</si>
  <si>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</si>
  <si>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</si>
  <si>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</si>
  <si>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</si>
  <si>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</si>
  <si>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</si>
  <si>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</si>
  <si>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</si>
  <si>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</si>
  <si>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109 а</t>
  </si>
  <si>
    <t>Общая площадь МКД, м.кв.</t>
  </si>
  <si>
    <t>АДС (аварийно-диспетчерская служба)</t>
  </si>
  <si>
    <t>сумма, руб.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</si>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</sst>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2" fillId="0" borderId="4" xfId="0" applyFont="1" applyBorder="1" applyAlignment="1">
      <alignment wrapText="1"/>
    </xf>
    <xf numFmtId="0" fontId="2" fillId="0" borderId="0" xfId="0" applyFont="1"/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2" borderId="4" xfId="0" applyFont="1" applyFill="1" applyBorder="1" applyAlignment="1">
      <alignment horizontal="left" vertical="center" wrapText="1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0" borderId="4" xfId="0" applyFont="1" applyBorder="1"/>
    <xf numFmtId="2" fontId="2" fillId="0" borderId="4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top" wrapText="1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32">
          <cell r="O32">
            <v>3681.52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activeCell="C24" sqref="C24:C25"/>
    </sheetView>
  </sheetViews>
  <sheetFormatPr defaultRowHeight="15.75"/>
  <cols>
    <col min="1" max="1" width="5.42578125" style="12" customWidth="1"/>
    <col min="2" max="2" width="69" style="8" customWidth="1"/>
    <col min="3" max="3" width="14.5703125" style="8" customWidth="1"/>
    <col min="4" max="4" width="13.140625" style="8" customWidth="1"/>
    <col min="5" max="5" width="10.7109375" style="8" bestFit="1" customWidth="1"/>
    <col min="6" max="16384" width="9.140625" style="8"/>
  </cols>
  <sheetData>
    <row r="1" spans="1:3">
      <c r="A1" s="31" t="s">
        <v>22</v>
      </c>
    </row>
    <row r="2" spans="1:3">
      <c r="A2" s="1"/>
      <c r="B2" s="2" t="s">
        <v>18</v>
      </c>
      <c r="C2" s="2"/>
    </row>
    <row r="3" spans="1:3">
      <c r="A3" s="36" t="s">
        <v>0</v>
      </c>
      <c r="B3" s="32"/>
      <c r="C3" s="37" t="s">
        <v>21</v>
      </c>
    </row>
    <row r="4" spans="1:3">
      <c r="A4" s="36"/>
      <c r="B4" s="33" t="s">
        <v>1</v>
      </c>
      <c r="C4" s="38"/>
    </row>
    <row r="5" spans="1:3" ht="9.75" customHeight="1">
      <c r="A5" s="36"/>
      <c r="B5" s="34"/>
      <c r="C5" s="39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3" t="s">
        <v>15</v>
      </c>
      <c r="C7" s="14">
        <f>C8+C9+C10+C11+C12</f>
        <v>185769.49919999999</v>
      </c>
    </row>
    <row r="8" spans="1:3">
      <c r="A8" s="7" t="s">
        <v>3</v>
      </c>
      <c r="B8" s="24" t="s">
        <v>4</v>
      </c>
      <c r="C8" s="26">
        <f>1.13*6*C20+1.04*6*C20</f>
        <v>47933.390399999997</v>
      </c>
    </row>
    <row r="9" spans="1:3" ht="15.75" customHeight="1">
      <c r="A9" s="7" t="s">
        <v>5</v>
      </c>
      <c r="B9" s="24" t="s">
        <v>6</v>
      </c>
      <c r="C9" s="26">
        <f>2.02*6*C20+1.85*6*C20</f>
        <v>85484.894400000005</v>
      </c>
    </row>
    <row r="10" spans="1:3" s="19" customFormat="1" ht="15.75" hidden="1" customHeight="1">
      <c r="A10" s="13"/>
      <c r="B10" s="18"/>
      <c r="C10" s="22"/>
    </row>
    <row r="11" spans="1:3" ht="15.75" customHeight="1">
      <c r="A11" s="7" t="s">
        <v>12</v>
      </c>
      <c r="B11" s="30" t="s">
        <v>14</v>
      </c>
      <c r="C11" s="29">
        <f>0.34*6*C20+0.32*6*C20</f>
        <v>14578.8192</v>
      </c>
    </row>
    <row r="12" spans="1:3" s="10" customFormat="1" ht="15.75" customHeight="1">
      <c r="A12" s="7" t="s">
        <v>13</v>
      </c>
      <c r="B12" s="24" t="s">
        <v>20</v>
      </c>
      <c r="C12" s="26">
        <f>0.9*6*C20+0.81*6*C20</f>
        <v>37772.395199999999</v>
      </c>
    </row>
    <row r="13" spans="1:3">
      <c r="A13" s="5">
        <v>2</v>
      </c>
      <c r="B13" s="23" t="s">
        <v>7</v>
      </c>
      <c r="C13" s="14">
        <f>1.51*6*C20+(1.24+0.07+0.07)*6*C20</f>
        <v>63837.556800000006</v>
      </c>
    </row>
    <row r="14" spans="1:3">
      <c r="A14" s="5">
        <v>3</v>
      </c>
      <c r="B14" s="23" t="s">
        <v>8</v>
      </c>
      <c r="C14" s="14">
        <f>4.16*6*C20+(2.38+1.34+0.08)*6*C20</f>
        <v>175829.39519999997</v>
      </c>
    </row>
    <row r="15" spans="1:3" s="17" customFormat="1">
      <c r="A15" s="5">
        <v>4</v>
      </c>
      <c r="B15" s="20" t="s">
        <v>17</v>
      </c>
      <c r="C15" s="16"/>
    </row>
    <row r="16" spans="1:3">
      <c r="A16" s="5">
        <v>5</v>
      </c>
      <c r="B16" s="9" t="s">
        <v>9</v>
      </c>
      <c r="C16" s="28">
        <f>1.41*12*C20</f>
        <v>62291.318399999996</v>
      </c>
    </row>
    <row r="17" spans="1:5" ht="15.75" customHeight="1">
      <c r="A17" s="5">
        <v>6</v>
      </c>
      <c r="B17" s="15" t="s">
        <v>10</v>
      </c>
      <c r="C17" s="6">
        <f>4.32*12*C20</f>
        <v>190849.99680000002</v>
      </c>
    </row>
    <row r="18" spans="1:5">
      <c r="A18" s="5">
        <v>7</v>
      </c>
      <c r="B18" s="23" t="s">
        <v>16</v>
      </c>
      <c r="C18" s="25">
        <f>1.8*6*C20+1.62*6*C20</f>
        <v>75544.790399999998</v>
      </c>
    </row>
    <row r="19" spans="1:5">
      <c r="A19" s="11">
        <v>8</v>
      </c>
      <c r="B19" s="15" t="s">
        <v>11</v>
      </c>
      <c r="C19" s="6">
        <f>C7+C13+C14+C16+C17+C18</f>
        <v>754122.5567999999</v>
      </c>
    </row>
    <row r="20" spans="1:5">
      <c r="A20" s="11">
        <v>9</v>
      </c>
      <c r="B20" s="27" t="s">
        <v>19</v>
      </c>
      <c r="C20" s="28">
        <f>[1]Лист1!$O$32</f>
        <v>3681.52</v>
      </c>
      <c r="D20" s="21"/>
    </row>
    <row r="22" spans="1:5">
      <c r="A22" s="35"/>
      <c r="B22" s="35" t="s">
        <v>23</v>
      </c>
      <c r="E22" s="21"/>
    </row>
    <row r="23" spans="1:5">
      <c r="B23" s="8" t="s">
        <v>24</v>
      </c>
    </row>
    <row r="24" spans="1:5">
      <c r="B24" s="8" t="s">
        <v>25</v>
      </c>
      <c r="C24" s="40">
        <v>574968.32999999996</v>
      </c>
    </row>
    <row r="25" spans="1:5">
      <c r="B25" s="8" t="s">
        <v>26</v>
      </c>
      <c r="C25" s="41">
        <f>C19-C24</f>
        <v>179154.22679999995</v>
      </c>
    </row>
    <row r="26" spans="1:5">
      <c r="B26" s="8" t="s">
        <v>27</v>
      </c>
    </row>
    <row r="27" spans="1:5">
      <c r="B27" s="8" t="s">
        <v>28</v>
      </c>
    </row>
    <row r="28" spans="1:5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2014-12-01T09:07:09Z</dcterms:modified>
</cp:coreProperties>
</file>