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13"/>
  <c r="C11"/>
  <c r="C8"/>
  <c r="C16"/>
  <c r="C20"/>
  <c r="C14" s="1"/>
  <c r="C18" l="1"/>
  <c r="C9"/>
  <c r="C12"/>
  <c r="C7" s="1"/>
  <c r="C19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<sst xmlns="http://schemas.openxmlformats.org/spreadsheetml/2006/main" count="28" uniqueCount="28">
  <si>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</si>
  <si>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</si>
  <si>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</si>
  <si>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</si>
  <si>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</si>
  <si>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</si>
  <si>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</si>
  <si>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</si>
  <si>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</si>
  <si>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</si>
  <si>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</si>
  <si>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</si>
  <si>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</si>
  <si>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</si>
  <si>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</si>
  <si>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</si>
  <si>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</si>
  <si>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</si>
  <si>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6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</si>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</sst>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92">
          <cell r="P192">
            <v>3591.6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H21" sqref="H21"/>
    </sheetView>
  </sheetViews>
  <sheetFormatPr defaultRowHeight="15.75"/>
  <cols>
    <col min="1" max="1" width="5.42578125" style="9" customWidth="1"/>
    <col min="2" max="2" width="67.85546875" style="8" customWidth="1"/>
    <col min="3" max="3" width="13.7109375" style="8" customWidth="1"/>
    <col min="4" max="5" width="10.7109375" style="8" bestFit="1" customWidth="1"/>
    <col min="6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233884.99200000003</v>
      </c>
    </row>
    <row r="8" spans="1:3">
      <c r="A8" s="7" t="s">
        <v>3</v>
      </c>
      <c r="B8" s="24" t="s">
        <v>4</v>
      </c>
      <c r="C8" s="23">
        <f>1.35*10*C20+1.52*2*C20</f>
        <v>59405.063999999998</v>
      </c>
    </row>
    <row r="9" spans="1:3">
      <c r="A9" s="7" t="s">
        <v>5</v>
      </c>
      <c r="B9" s="24" t="s">
        <v>6</v>
      </c>
      <c r="C9" s="23">
        <f>2.87*10*C20+3.2*2*C20</f>
        <v>126065.16000000002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3" t="s">
        <v>14</v>
      </c>
      <c r="C11" s="30">
        <f>0.26*10*C20+0.29*2*C20</f>
        <v>11421.288</v>
      </c>
    </row>
    <row r="12" spans="1:3" ht="18" customHeight="1">
      <c r="A12" s="7" t="s">
        <v>13</v>
      </c>
      <c r="B12" s="24" t="s">
        <v>21</v>
      </c>
      <c r="C12" s="23">
        <f>0.85*10*C20+0.9*2*C20</f>
        <v>36993.479999999996</v>
      </c>
    </row>
    <row r="13" spans="1:3">
      <c r="A13" s="5">
        <v>2</v>
      </c>
      <c r="B13" s="22" t="s">
        <v>7</v>
      </c>
      <c r="C13" s="11">
        <f>2.8*10*C20+3.13*2*C20</f>
        <v>123048.216</v>
      </c>
    </row>
    <row r="14" spans="1:3">
      <c r="A14" s="5">
        <v>3</v>
      </c>
      <c r="B14" s="22" t="s">
        <v>8</v>
      </c>
      <c r="C14" s="11">
        <f>2.88*10*C20+3.22*2*C20</f>
        <v>126567.984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60769.871999999988</v>
      </c>
    </row>
    <row r="17" spans="1:5">
      <c r="A17" s="5">
        <v>6</v>
      </c>
      <c r="B17" s="21" t="s">
        <v>10</v>
      </c>
      <c r="C17" s="6">
        <v>0</v>
      </c>
    </row>
    <row r="18" spans="1:5">
      <c r="A18" s="5">
        <v>7</v>
      </c>
      <c r="B18" s="22" t="s">
        <v>16</v>
      </c>
      <c r="C18" s="25">
        <f>1.8*2*C20+1.62*10*C20</f>
        <v>71113.680000000008</v>
      </c>
    </row>
    <row r="19" spans="1:5">
      <c r="A19" s="31">
        <v>8</v>
      </c>
      <c r="B19" s="21" t="s">
        <v>11</v>
      </c>
      <c r="C19" s="6">
        <f>C7+C13+C14+C16+C18</f>
        <v>615384.74400000006</v>
      </c>
    </row>
    <row r="20" spans="1:5">
      <c r="A20" s="31">
        <v>9</v>
      </c>
      <c r="B20" s="32" t="s">
        <v>20</v>
      </c>
      <c r="C20" s="20">
        <f>[1]Лист1!$P$192</f>
        <v>3591.6</v>
      </c>
      <c r="D20" s="15"/>
    </row>
    <row r="21" spans="1:5">
      <c r="E21" s="15"/>
    </row>
    <row r="22" spans="1:5">
      <c r="A22" s="34"/>
      <c r="B22" s="34" t="s">
        <v>23</v>
      </c>
    </row>
    <row r="23" spans="1:5">
      <c r="B23" s="8" t="s">
        <v>24</v>
      </c>
    </row>
    <row r="24" spans="1:5">
      <c r="B24" s="8" t="s">
        <v>25</v>
      </c>
      <c r="C24" s="40">
        <v>935605.94</v>
      </c>
    </row>
    <row r="25" spans="1:5" ht="31.5">
      <c r="B25" s="39" t="s">
        <v>26</v>
      </c>
      <c r="C25" s="41">
        <f>C19-C24</f>
        <v>-320221.19599999988</v>
      </c>
    </row>
    <row r="26" spans="1:5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2014-12-01T10:41:11Z</dcterms:modified>
</cp:coreProperties>
</file>