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8" s="1"/>
  <c r="C17" l="1"/>
  <c r="C16"/>
  <c r="C8"/>
  <c r="C12"/>
  <c r="C14"/>
  <c r="C11"/>
  <c r="C9"/>
  <c r="C13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<sst xmlns="http://schemas.openxmlformats.org/spreadsheetml/2006/main" count="30" uniqueCount="30">
  <si>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</si>
  <si>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</si>
  <si>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</si>
  <si>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</si>
  <si>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</si>
  <si>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</si>
  <si>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</si>
  <si>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</si>
  <si>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</si>
  <si>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</si>
  <si>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</si>
  <si>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</si>
  <si>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</si>
  <si>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</si>
  <si>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</si>
  <si>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</si>
  <si>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</si>
  <si>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</si>
  <si>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100</t>
  </si>
  <si>
    <t>сумма, руб.</t>
  </si>
  <si>
    <t>Общая площадь МКД, м.кв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</si>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</sst>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34">
          <cell r="O134">
            <v>3770.6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B28" sqref="B28"/>
    </sheetView>
  </sheetViews>
  <sheetFormatPr defaultRowHeight="15.75"/>
  <cols>
    <col min="1" max="1" width="5.42578125" style="9" customWidth="1"/>
    <col min="2" max="2" width="68" style="8" customWidth="1"/>
    <col min="3" max="3" width="16.140625" style="8" customWidth="1"/>
    <col min="4" max="4" width="10.7109375" style="8" bestFit="1" customWidth="1"/>
    <col min="5" max="7" width="9.140625" style="8"/>
    <col min="8" max="8" width="10.7109375" style="8" bestFit="1" customWidth="1"/>
    <col min="9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213642.196</v>
      </c>
    </row>
    <row r="8" spans="1:3" ht="15.75" customHeight="1">
      <c r="A8" s="7" t="s">
        <v>3</v>
      </c>
      <c r="B8" s="24" t="s">
        <v>4</v>
      </c>
      <c r="C8" s="23">
        <f>(1.19*6+1.19*4+1.33*2)*C20</f>
        <v>54899.935999999994</v>
      </c>
    </row>
    <row r="9" spans="1:3" ht="15.75" customHeight="1">
      <c r="A9" s="7" t="s">
        <v>5</v>
      </c>
      <c r="B9" s="24" t="s">
        <v>6</v>
      </c>
      <c r="C9" s="23">
        <f>(2.42*10+2.36*2)*C20</f>
        <v>109045.75199999999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2">
        <f>(0.4*6+0.2*4+0.24*2)*C20</f>
        <v>13875.808000000001</v>
      </c>
    </row>
    <row r="12" spans="1:3" ht="15.75" customHeight="1">
      <c r="A12" s="7" t="s">
        <v>13</v>
      </c>
      <c r="B12" s="24" t="s">
        <v>21</v>
      </c>
      <c r="C12" s="23">
        <f>(0.9*6+0.6*4+0.85*2)*C20</f>
        <v>35820.699999999997</v>
      </c>
    </row>
    <row r="13" spans="1:3">
      <c r="A13" s="5">
        <v>2</v>
      </c>
      <c r="B13" s="22" t="s">
        <v>7</v>
      </c>
      <c r="C13" s="11">
        <f>(1.99*6+1.92*4+2.24*2)*C20</f>
        <v>90871.459999999992</v>
      </c>
    </row>
    <row r="14" spans="1:3">
      <c r="A14" s="5">
        <v>3</v>
      </c>
      <c r="B14" s="22" t="s">
        <v>8</v>
      </c>
      <c r="C14" s="11">
        <f>(4.88*6+4.38*4+4.57*2)*C20</f>
        <v>210927.36399999997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63798.551999999989</v>
      </c>
    </row>
    <row r="17" spans="1:8">
      <c r="A17" s="5">
        <v>6</v>
      </c>
      <c r="B17" s="21" t="s">
        <v>10</v>
      </c>
      <c r="C17" s="6">
        <f>4.32*12*C20</f>
        <v>195467.90400000001</v>
      </c>
    </row>
    <row r="18" spans="1:8">
      <c r="A18" s="5">
        <v>7</v>
      </c>
      <c r="B18" s="22" t="s">
        <v>16</v>
      </c>
      <c r="C18" s="25">
        <f>(1.62*6+1.5*4+1.7*2)*C20</f>
        <v>72093.872000000003</v>
      </c>
    </row>
    <row r="19" spans="1:8">
      <c r="A19" s="30">
        <v>8</v>
      </c>
      <c r="B19" s="21" t="s">
        <v>11</v>
      </c>
      <c r="C19" s="6">
        <f>C7+C13+C14+C16+C17+C18</f>
        <v>846801.34799999988</v>
      </c>
    </row>
    <row r="20" spans="1:8">
      <c r="A20" s="30">
        <v>9</v>
      </c>
      <c r="B20" s="31" t="s">
        <v>20</v>
      </c>
      <c r="C20" s="20">
        <f>[1]Лист1!$O$134</f>
        <v>3770.6</v>
      </c>
      <c r="D20" s="15"/>
    </row>
    <row r="21" spans="1:8">
      <c r="H21" s="15"/>
    </row>
    <row r="22" spans="1:8">
      <c r="A22" s="33"/>
      <c r="B22" s="33" t="s">
        <v>23</v>
      </c>
    </row>
    <row r="23" spans="1:8">
      <c r="B23" s="8" t="s">
        <v>24</v>
      </c>
    </row>
    <row r="24" spans="1:8">
      <c r="B24" s="8" t="s">
        <v>25</v>
      </c>
      <c r="C24" s="35">
        <v>746195.75</v>
      </c>
    </row>
    <row r="25" spans="1:8">
      <c r="B25" s="8" t="s">
        <v>26</v>
      </c>
      <c r="C25" s="36">
        <f>C19-C24</f>
        <v>100605.59799999988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2014-11-27T05:43:09Z</dcterms:modified>
</cp:coreProperties>
</file>