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8" s="1"/>
  <c r="C17" l="1"/>
  <c r="C9"/>
  <c r="C12"/>
  <c r="C14"/>
  <c r="C16"/>
  <c r="C8"/>
  <c r="C11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<sst xmlns="http://schemas.openxmlformats.org/spreadsheetml/2006/main" count="30" uniqueCount="30">
  <si>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</si>
  <si>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</si>
  <si>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</si>
  <si>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</si>
  <si>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</si>
  <si>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</si>
  <si>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</si>
  <si>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</si>
  <si>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</si>
  <si>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</si>
  <si>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</si>
  <si>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</si>
  <si>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</si>
  <si>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</si>
  <si>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</si>
  <si>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</si>
  <si>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</si>
  <si>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</si>
  <si>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26 в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</si>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</sst>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71">
          <cell r="O171">
            <v>3806.9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5703125" style="8" customWidth="1"/>
    <col min="3" max="3" width="17" style="8" customWidth="1"/>
    <col min="4" max="5" width="9.140625" style="8"/>
    <col min="6" max="6" width="10.7109375" style="8" bestFit="1" customWidth="1"/>
    <col min="7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286088.53500000003</v>
      </c>
    </row>
    <row r="8" spans="1:3">
      <c r="A8" s="7" t="s">
        <v>3</v>
      </c>
      <c r="B8" s="24" t="s">
        <v>4</v>
      </c>
      <c r="C8" s="23">
        <f>1.39*9*C20+1.25*3*C20</f>
        <v>61900.194000000003</v>
      </c>
    </row>
    <row r="9" spans="1:3">
      <c r="A9" s="7" t="s">
        <v>5</v>
      </c>
      <c r="B9" s="24" t="s">
        <v>6</v>
      </c>
      <c r="C9" s="23">
        <f>3.65*9*C20+(0.15+3.13)*3*C20</f>
        <v>162516.56100000002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0.43*9*C20+0.41*3*C20</f>
        <v>19415.190000000002</v>
      </c>
    </row>
    <row r="12" spans="1:3" ht="18" customHeight="1">
      <c r="A12" s="7" t="s">
        <v>13</v>
      </c>
      <c r="B12" s="24" t="s">
        <v>21</v>
      </c>
      <c r="C12" s="23">
        <f>0.95*9*C20+0.85*3*C20</f>
        <v>42256.59</v>
      </c>
    </row>
    <row r="13" spans="1:3">
      <c r="A13" s="5">
        <v>2</v>
      </c>
      <c r="B13" s="22" t="s">
        <v>7</v>
      </c>
      <c r="C13" s="11">
        <f>2.22*9*C20+(1.85+0.06+0.07)*3*C20</f>
        <v>98674.848000000013</v>
      </c>
    </row>
    <row r="14" spans="1:3">
      <c r="A14" s="5">
        <v>3</v>
      </c>
      <c r="B14" s="22" t="s">
        <v>8</v>
      </c>
      <c r="C14" s="11">
        <f>2.4*9*C20+(2.09+0.08)*3*C20</f>
        <v>107011.95899999999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64412.747999999992</v>
      </c>
    </row>
    <row r="17" spans="1:6">
      <c r="A17" s="5">
        <v>6</v>
      </c>
      <c r="B17" s="21" t="s">
        <v>10</v>
      </c>
      <c r="C17" s="6">
        <f>4.32*12*C20</f>
        <v>197349.69600000003</v>
      </c>
    </row>
    <row r="18" spans="1:6">
      <c r="A18" s="5">
        <v>7</v>
      </c>
      <c r="B18" s="22" t="s">
        <v>16</v>
      </c>
      <c r="C18" s="25">
        <f>1.7*9*C20+1.53*3*C20</f>
        <v>75719.240999999995</v>
      </c>
    </row>
    <row r="19" spans="1:6">
      <c r="A19" s="29">
        <v>8</v>
      </c>
      <c r="B19" s="21" t="s">
        <v>11</v>
      </c>
      <c r="C19" s="6">
        <f>C7+C13+C14+C16+C17+C18</f>
        <v>829257.027</v>
      </c>
    </row>
    <row r="20" spans="1:6">
      <c r="A20" s="29">
        <v>9</v>
      </c>
      <c r="B20" s="30" t="s">
        <v>20</v>
      </c>
      <c r="C20" s="20">
        <f>[1]Лист1!$O$171</f>
        <v>3806.9</v>
      </c>
      <c r="D20" s="15"/>
      <c r="F20" s="15"/>
    </row>
    <row r="22" spans="1:6">
      <c r="A22" s="33"/>
      <c r="B22" s="33" t="s">
        <v>23</v>
      </c>
    </row>
    <row r="23" spans="1:6">
      <c r="B23" s="8" t="s">
        <v>24</v>
      </c>
    </row>
    <row r="24" spans="1:6">
      <c r="B24" s="8" t="s">
        <v>25</v>
      </c>
      <c r="C24" s="39">
        <v>795785.9</v>
      </c>
    </row>
    <row r="25" spans="1:6">
      <c r="B25" s="8" t="s">
        <v>26</v>
      </c>
      <c r="C25" s="40">
        <f>C19-C24</f>
        <v>33471.126999999979</v>
      </c>
    </row>
    <row r="26" spans="1:6">
      <c r="B26" s="8" t="s">
        <v>27</v>
      </c>
    </row>
    <row r="27" spans="1:6">
      <c r="B27" s="8" t="s">
        <v>28</v>
      </c>
    </row>
    <row r="28" spans="1:6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2014-11-28T09:05:13Z</dcterms:modified>
</cp:coreProperties>
</file>