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l="1"/>
  <c r="C14"/>
  <c r="C12"/>
  <c r="C9"/>
  <c r="C16"/>
  <c r="C13"/>
  <c r="C11"/>
  <c r="C8"/>
  <c r="C18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<sst xmlns="http://schemas.openxmlformats.org/spreadsheetml/2006/main" count="30" uniqueCount="30">
  <si>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</si>
  <si>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</si>
  <si>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</si>
  <si>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</si>
  <si>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</si>
  <si>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</si>
  <si>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</si>
  <si>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</si>
  <si>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</si>
  <si>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</si>
  <si>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</si>
  <si>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</si>
  <si>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</si>
  <si>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</si>
  <si>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</si>
  <si>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</si>
  <si>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</si>
  <si>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</si>
  <si>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113</t>
  </si>
  <si>
    <t>сумма, руб.</t>
  </si>
  <si>
    <t>Общая площадь МКД, м.кв.</t>
  </si>
  <si>
    <t>План работ на 2012 год по содержанию и ремонту общего имущества МКД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</si>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</sst>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5">
          <cell r="O35">
            <v>6702.81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J13" sqref="J13"/>
    </sheetView>
  </sheetViews>
  <sheetFormatPr defaultRowHeight="15.75"/>
  <cols>
    <col min="1" max="1" width="5.42578125" style="12" customWidth="1"/>
    <col min="2" max="2" width="67.140625" style="8" customWidth="1"/>
    <col min="3" max="3" width="15.28515625" style="8" customWidth="1"/>
    <col min="4" max="16384" width="9.140625" style="8"/>
  </cols>
  <sheetData>
    <row r="1" spans="1:3">
      <c r="A1" s="33" t="s">
        <v>21</v>
      </c>
    </row>
    <row r="2" spans="1:3">
      <c r="A2" s="1"/>
      <c r="B2" s="2" t="s">
        <v>18</v>
      </c>
      <c r="C2" s="2"/>
    </row>
    <row r="3" spans="1:3">
      <c r="A3" s="38" t="s">
        <v>0</v>
      </c>
      <c r="B3" s="27"/>
      <c r="C3" s="39" t="s">
        <v>19</v>
      </c>
    </row>
    <row r="4" spans="1:3">
      <c r="A4" s="38"/>
      <c r="B4" s="28" t="s">
        <v>1</v>
      </c>
      <c r="C4" s="40"/>
    </row>
    <row r="5" spans="1:3" ht="9.75" customHeight="1">
      <c r="A5" s="38"/>
      <c r="B5" s="29"/>
      <c r="C5" s="41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4">
        <f>C8+C9+C10+C11+C12</f>
        <v>378842.82120000001</v>
      </c>
    </row>
    <row r="8" spans="1:3" ht="15.75" customHeight="1">
      <c r="A8" s="7" t="s">
        <v>3</v>
      </c>
      <c r="B8" s="24" t="s">
        <v>4</v>
      </c>
      <c r="C8" s="26">
        <f>1.4*12*C20</f>
        <v>112607.20799999998</v>
      </c>
    </row>
    <row r="9" spans="1:3" ht="15.75" customHeight="1">
      <c r="A9" s="7" t="s">
        <v>5</v>
      </c>
      <c r="B9" s="24" t="s">
        <v>6</v>
      </c>
      <c r="C9" s="26">
        <f>2.46*12*C20</f>
        <v>197866.95120000001</v>
      </c>
    </row>
    <row r="10" spans="1:3" s="19" customFormat="1" ht="15.75" hidden="1" customHeight="1">
      <c r="A10" s="13"/>
      <c r="B10" s="18"/>
      <c r="C10" s="22"/>
    </row>
    <row r="11" spans="1:3" ht="15.75" customHeight="1">
      <c r="A11" s="7" t="s">
        <v>12</v>
      </c>
      <c r="B11" s="34" t="s">
        <v>14</v>
      </c>
      <c r="C11" s="35">
        <f>0.05*12*C20</f>
        <v>4021.6860000000011</v>
      </c>
    </row>
    <row r="12" spans="1:3" ht="15.75" customHeight="1">
      <c r="A12" s="7" t="s">
        <v>13</v>
      </c>
      <c r="B12" s="24" t="s">
        <v>22</v>
      </c>
      <c r="C12" s="26">
        <f>0.8*12*C20</f>
        <v>64346.976000000017</v>
      </c>
    </row>
    <row r="13" spans="1:3">
      <c r="A13" s="5">
        <v>2</v>
      </c>
      <c r="B13" s="23" t="s">
        <v>7</v>
      </c>
      <c r="C13" s="14">
        <f>1.96*12*C20</f>
        <v>157650.0912</v>
      </c>
    </row>
    <row r="14" spans="1:3">
      <c r="A14" s="5">
        <v>3</v>
      </c>
      <c r="B14" s="23" t="s">
        <v>8</v>
      </c>
      <c r="C14" s="14">
        <f>4.84*12*C20</f>
        <v>389299.20480000001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10">
        <f>1.41*12*C20</f>
        <v>113411.54519999999</v>
      </c>
    </row>
    <row r="17" spans="1:5">
      <c r="A17" s="5">
        <v>6</v>
      </c>
      <c r="B17" s="15" t="s">
        <v>10</v>
      </c>
      <c r="C17" s="6">
        <f>4.32*12*C20</f>
        <v>347473.67040000006</v>
      </c>
    </row>
    <row r="18" spans="1:5">
      <c r="A18" s="5">
        <v>7</v>
      </c>
      <c r="B18" s="23" t="s">
        <v>16</v>
      </c>
      <c r="C18" s="25">
        <f>1.8*12*C20</f>
        <v>144780.69600000003</v>
      </c>
    </row>
    <row r="19" spans="1:5">
      <c r="A19" s="11">
        <v>8</v>
      </c>
      <c r="B19" s="15" t="s">
        <v>11</v>
      </c>
      <c r="C19" s="6">
        <f>C7+C13+C14+C16+C17+C18</f>
        <v>1531458.0288</v>
      </c>
    </row>
    <row r="20" spans="1:5">
      <c r="A20" s="11">
        <v>9</v>
      </c>
      <c r="B20" s="30" t="s">
        <v>20</v>
      </c>
      <c r="C20" s="31">
        <f>[1]Лист1!$O$35</f>
        <v>6702.81</v>
      </c>
      <c r="D20" s="21"/>
    </row>
    <row r="22" spans="1:5">
      <c r="A22" s="32"/>
      <c r="B22" s="32" t="s">
        <v>23</v>
      </c>
      <c r="E22" s="21"/>
    </row>
    <row r="23" spans="1:5">
      <c r="B23" s="8" t="s">
        <v>24</v>
      </c>
    </row>
    <row r="24" spans="1:5">
      <c r="B24" s="8" t="s">
        <v>25</v>
      </c>
      <c r="C24" s="36">
        <v>1461551</v>
      </c>
    </row>
    <row r="25" spans="1:5">
      <c r="B25" s="8" t="s">
        <v>26</v>
      </c>
      <c r="C25" s="37">
        <f>C19-C24</f>
        <v>69907.028799999971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2014-11-20T03:43:18Z</cp:lastPrinted>
  <dcterms:created xsi:type="dcterms:W3CDTF">2012-02-14T06:25:59Z</dcterms:created>
  <dcterms:modified xsi:type="dcterms:W3CDTF">2014-11-20T04:12:57Z</dcterms:modified>
</cp:coreProperties>
</file>