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l="1"/>
  <c r="C12"/>
  <c r="C9"/>
  <c r="C17"/>
  <c r="C8"/>
  <c r="C7" s="1"/>
  <c r="C19" s="1"/>
  <c r="C18"/>
  <c r="C13"/>
  <c r="C11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<sst xmlns="http://schemas.openxmlformats.org/spreadsheetml/2006/main" count="30" uniqueCount="30">
  <si>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</si>
  <si>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</si>
  <si>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</si>
  <si>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</si>
  <si>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</si>
  <si>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</si>
  <si>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</si>
  <si>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</si>
  <si>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</si>
  <si>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</si>
  <si>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</si>
  <si>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</si>
  <si>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</si>
  <si>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</si>
  <si>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</si>
  <si>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</si>
  <si>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</si>
  <si>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</si>
  <si>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119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</si>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</sst>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2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9">
          <cell r="O39">
            <v>11540.4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4" sqref="C24:C25"/>
    </sheetView>
  </sheetViews>
  <sheetFormatPr defaultRowHeight="15.75"/>
  <cols>
    <col min="1" max="1" width="5.42578125" style="12" customWidth="1"/>
    <col min="2" max="2" width="67.5703125" style="8" customWidth="1"/>
    <col min="3" max="3" width="16" style="8" customWidth="1"/>
    <col min="4" max="4" width="15" style="8" customWidth="1"/>
    <col min="5" max="16384" width="9.140625" style="8"/>
  </cols>
  <sheetData>
    <row r="1" spans="1:8">
      <c r="A1" s="34" t="s">
        <v>22</v>
      </c>
    </row>
    <row r="2" spans="1:8">
      <c r="A2" s="1"/>
      <c r="B2" s="2" t="s">
        <v>18</v>
      </c>
      <c r="C2" s="2"/>
    </row>
    <row r="3" spans="1:8">
      <c r="A3" s="39" t="s">
        <v>0</v>
      </c>
      <c r="B3" s="26"/>
      <c r="C3" s="40" t="s">
        <v>19</v>
      </c>
    </row>
    <row r="4" spans="1:8">
      <c r="A4" s="39"/>
      <c r="B4" s="27" t="s">
        <v>1</v>
      </c>
      <c r="C4" s="41"/>
    </row>
    <row r="5" spans="1:8" ht="9.75" customHeight="1">
      <c r="A5" s="39"/>
      <c r="B5" s="28"/>
      <c r="C5" s="42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22" t="s">
        <v>15</v>
      </c>
      <c r="C7" s="14">
        <f>C8+C9+C10+C11+C12</f>
        <v>538821.27599999995</v>
      </c>
    </row>
    <row r="8" spans="1:8" ht="15.75" customHeight="1">
      <c r="A8" s="7" t="s">
        <v>3</v>
      </c>
      <c r="B8" s="24" t="s">
        <v>4</v>
      </c>
      <c r="C8" s="23">
        <f>1.37*3*C20+1.4*9*C20</f>
        <v>192840.08399999997</v>
      </c>
      <c r="D8" s="36"/>
      <c r="H8" s="35"/>
    </row>
    <row r="9" spans="1:8" ht="15.75" customHeight="1">
      <c r="A9" s="7" t="s">
        <v>5</v>
      </c>
      <c r="B9" s="24" t="s">
        <v>6</v>
      </c>
      <c r="C9" s="23">
        <f>1.82*3*C20+1.85*9*C20</f>
        <v>255158.24400000004</v>
      </c>
      <c r="D9" s="36"/>
      <c r="H9" s="35"/>
    </row>
    <row r="10" spans="1:8" s="19" customFormat="1" ht="15.75" hidden="1" customHeight="1">
      <c r="A10" s="13"/>
      <c r="B10" s="18"/>
      <c r="C10" s="21"/>
      <c r="D10" s="37"/>
      <c r="H10" s="35"/>
    </row>
    <row r="11" spans="1:8" ht="15.75" customHeight="1">
      <c r="A11" s="7" t="s">
        <v>12</v>
      </c>
      <c r="B11" s="32" t="s">
        <v>14</v>
      </c>
      <c r="C11" s="31">
        <f>0.33*3*C20+0.34*9*C20</f>
        <v>46738.619999999995</v>
      </c>
      <c r="D11" s="36"/>
      <c r="H11" s="35"/>
    </row>
    <row r="12" spans="1:8" ht="15.75" customHeight="1">
      <c r="A12" s="7" t="s">
        <v>13</v>
      </c>
      <c r="B12" s="24" t="s">
        <v>21</v>
      </c>
      <c r="C12" s="23">
        <f>0.95*3*C20+0.97*C20</f>
        <v>44084.327999999994</v>
      </c>
      <c r="D12" s="36"/>
      <c r="H12" s="35"/>
    </row>
    <row r="13" spans="1:8">
      <c r="A13" s="5">
        <v>2</v>
      </c>
      <c r="B13" s="22" t="s">
        <v>7</v>
      </c>
      <c r="C13" s="14">
        <f>2.14*3*C20+2.18*9*C20</f>
        <v>300512.016</v>
      </c>
      <c r="D13" s="36"/>
      <c r="H13" s="35"/>
    </row>
    <row r="14" spans="1:8">
      <c r="A14" s="5">
        <v>3</v>
      </c>
      <c r="B14" s="22" t="s">
        <v>8</v>
      </c>
      <c r="C14" s="14">
        <f>4.52*3*C20+4.6*9*C20</f>
        <v>634260.38399999996</v>
      </c>
      <c r="D14" s="36"/>
      <c r="H14" s="35"/>
    </row>
    <row r="15" spans="1:8" s="17" customFormat="1">
      <c r="A15" s="5">
        <v>4</v>
      </c>
      <c r="B15" s="20" t="s">
        <v>17</v>
      </c>
      <c r="C15" s="16"/>
      <c r="H15" s="35"/>
    </row>
    <row r="16" spans="1:8">
      <c r="A16" s="5">
        <v>5</v>
      </c>
      <c r="B16" s="9" t="s">
        <v>9</v>
      </c>
      <c r="C16" s="10">
        <f>1.41*12*C20</f>
        <v>195263.56799999997</v>
      </c>
      <c r="D16" s="36"/>
      <c r="H16" s="35"/>
    </row>
    <row r="17" spans="1:8">
      <c r="A17" s="5">
        <v>6</v>
      </c>
      <c r="B17" s="15" t="s">
        <v>10</v>
      </c>
      <c r="C17" s="6">
        <f>4.32*12*C20</f>
        <v>598254.33600000001</v>
      </c>
      <c r="D17" s="36"/>
      <c r="H17" s="35"/>
    </row>
    <row r="18" spans="1:8">
      <c r="A18" s="5">
        <v>7</v>
      </c>
      <c r="B18" s="22" t="s">
        <v>16</v>
      </c>
      <c r="C18" s="25">
        <f>1.7*3*C20+1.73*9*C20</f>
        <v>238540.06799999997</v>
      </c>
      <c r="D18" s="36"/>
      <c r="H18" s="35"/>
    </row>
    <row r="19" spans="1:8">
      <c r="A19" s="11">
        <v>8</v>
      </c>
      <c r="B19" s="15" t="s">
        <v>11</v>
      </c>
      <c r="C19" s="6">
        <f>C7+C13+C14+C16+C17+C18</f>
        <v>2505651.648</v>
      </c>
      <c r="D19" s="36"/>
      <c r="H19" s="35"/>
    </row>
    <row r="20" spans="1:8">
      <c r="A20" s="11">
        <v>9</v>
      </c>
      <c r="B20" s="29" t="s">
        <v>20</v>
      </c>
      <c r="C20" s="30">
        <f>[1]Лист1!$O$39</f>
        <v>11540.4</v>
      </c>
      <c r="D20" s="38"/>
      <c r="H20" s="35"/>
    </row>
    <row r="22" spans="1:8">
      <c r="A22" s="33"/>
      <c r="B22" s="33" t="s">
        <v>23</v>
      </c>
    </row>
    <row r="23" spans="1:8">
      <c r="B23" s="8" t="s">
        <v>24</v>
      </c>
    </row>
    <row r="24" spans="1:8">
      <c r="B24" s="8" t="s">
        <v>25</v>
      </c>
      <c r="C24" s="43">
        <v>2263178.11</v>
      </c>
    </row>
    <row r="25" spans="1:8">
      <c r="B25" s="8" t="s">
        <v>26</v>
      </c>
      <c r="C25" s="44">
        <f>C19-C24</f>
        <v>242473.53800000018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2014-12-01T09:47:30Z</dcterms:modified>
</cp:coreProperties>
</file>