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5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C25" i="5"/>
  <c r="C20"/>
  <c r="C14" s="1"/>
  <c r="C9" l="1"/>
  <c r="C12"/>
  <c r="C16"/>
  <c r="C8"/>
  <c r="C7" s="1"/>
  <c r="C19" s="1"/>
  <c r="C11"/>
  <c r="C13"/>
  <c r="C18"/>
  <c r="C17"/>
</calcChain>
</file>

<file path=xl/sharedStrings.xml><?xml version="1.0" encoding="utf-8"?>
<sst xmlns="http://schemas.openxmlformats.org/spreadsheetml/2006/main" count="30" uniqueCount="30">
  <si>
    <t>№ п/п</t>
  </si>
  <si>
    <t>Наименование услуг</t>
  </si>
  <si>
    <t>1.</t>
  </si>
  <si>
    <t>1.1.</t>
  </si>
  <si>
    <t xml:space="preserve">Конструктивные элементы </t>
  </si>
  <si>
    <t>1.2.</t>
  </si>
  <si>
    <t>Инженерные системы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</si>
  <si>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</si>
  <si>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</si>
  <si>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</si>
  <si>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</si>
  <si>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</si>
  <si>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1.3.</t>
  </si>
  <si>
    <t>1.4.</t>
  </si>
  <si>
    <t>Контрольно-измерительные приборы, оборудование и автоматика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</si>
  <si>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</si>
  <si>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</si>
  <si>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</si>
  <si>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Широтная, 13 а</t>
  </si>
  <si>
    <t>сумма, руб.</t>
  </si>
  <si>
    <t>Общая площадь МКД, м.кв.</t>
  </si>
  <si>
    <t>АДС (аварийно-диспетчерская служба)</t>
  </si>
  <si>
    <t>План работ на 2011 год по содержанию и ремонту общего имущества МКД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</si>
  <si>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</si>
  <si>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</si>
  <si>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</si>
  <si>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>Отклонения от плана работ</t>
  </si>
  <si>
    <t>Причины отклонения от плана работ:</t>
  </si>
  <si>
    <t>план не совпадает с отчетным периодом (план составлялся на весь календарный год,</t>
  </si>
  <si>
    <t>а отчет-от даты начала управления)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</si>
</sst>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2" fontId="5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2" fontId="1" fillId="0" borderId="0" xfId="0" applyNumberFormat="1" applyFont="1"/>
    <xf numFmtId="2" fontId="1" fillId="2" borderId="4" xfId="0" applyNumberFormat="1" applyFont="1" applyFill="1" applyBorder="1" applyAlignment="1">
      <alignment horizontal="center" vertical="center"/>
    </xf>
    <xf numFmtId="2" fontId="3" fillId="2" borderId="4" xfId="0" applyNumberFormat="1" applyFont="1" applyFill="1" applyBorder="1" applyAlignment="1">
      <alignment vertical="center" wrapText="1"/>
    </xf>
    <xf numFmtId="2" fontId="2" fillId="2" borderId="4" xfId="0" applyNumberFormat="1" applyFont="1" applyFill="1" applyBorder="1" applyAlignment="1">
      <alignment horizontal="left" vertical="center" wrapText="1"/>
    </xf>
    <xf numFmtId="2" fontId="2" fillId="0" borderId="4" xfId="0" applyNumberFormat="1" applyFont="1" applyBorder="1" applyAlignment="1">
      <alignment wrapText="1"/>
    </xf>
    <xf numFmtId="2" fontId="2" fillId="0" borderId="4" xfId="0" applyNumberFormat="1" applyFont="1" applyBorder="1" applyAlignment="1">
      <alignment horizontal="center"/>
    </xf>
    <xf numFmtId="2" fontId="2" fillId="2" borderId="4" xfId="0" applyNumberFormat="1" applyFont="1" applyFill="1" applyBorder="1" applyAlignment="1">
      <alignment wrapText="1"/>
    </xf>
    <xf numFmtId="2" fontId="2" fillId="2" borderId="5" xfId="0" applyNumberFormat="1" applyFont="1" applyFill="1" applyBorder="1" applyAlignment="1">
      <alignment wrapText="1"/>
    </xf>
    <xf numFmtId="2" fontId="1" fillId="2" borderId="1" xfId="0" applyNumberFormat="1" applyFont="1" applyFill="1" applyBorder="1" applyAlignment="1">
      <alignment horizontal="center" vertical="center"/>
    </xf>
    <xf numFmtId="2" fontId="1" fillId="2" borderId="5" xfId="0" applyNumberFormat="1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2" fillId="0" borderId="4" xfId="0" applyFont="1" applyBorder="1" applyAlignment="1">
      <alignment horizontal="center" vertical="center"/>
    </xf>
    <xf numFmtId="0" fontId="2" fillId="0" borderId="4" xfId="0" applyFont="1" applyBorder="1"/>
    <xf numFmtId="0" fontId="1" fillId="0" borderId="0" xfId="0" applyFont="1" applyAlignment="1">
      <alignment horizontal="left" vertical="center"/>
    </xf>
    <xf numFmtId="2" fontId="4" fillId="0" borderId="5" xfId="0" applyNumberFormat="1" applyFont="1" applyBorder="1" applyAlignment="1">
      <alignment vertical="top" wrapText="1"/>
    </xf>
    <xf numFmtId="2" fontId="1" fillId="0" borderId="4" xfId="0" applyNumberFormat="1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stya/Desktop/&#1093;&#1072;&#1088;&#1072;&#1082;&#1090;&#1077;&#1088;&#1080;&#1089;&#1090;&#1080;&#1082;&#1072;%20&#1046;&#1060;/&#1057;&#1046;&#1060;%20&#1076;&#1083;&#1103;%20&#1059;&#1050;%20&#1085;&#1072;%2022.05.12&#1075;.-&#1088;&#1072;&#1079;&#1073;&#1080;&#1074;&#1082;&#1072;%20&#1087;&#1086;%20&#1087;&#1086;&#1076;&#1088;&#1103;&#1076;.(&#1072;&#1082;&#1090;&#1099;%20&#1079;&#1072;&#1084;&#1077;&#1088;&#1072;%20&#1087;&#1088;&#1080;&#1076;&#1086;&#1084;&#1086;&#1074;&#1086;&#1081;%20&#1090;&#1077;&#1088;&#1088;&#1080;&#1090;&#1086;&#1088;&#1080;&#1080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116">
          <cell r="O116">
            <v>9893.41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tabSelected="1" workbookViewId="0">
      <selection activeCell="C24" sqref="C24:C25"/>
    </sheetView>
  </sheetViews>
  <sheetFormatPr defaultRowHeight="15.75"/>
  <cols>
    <col min="1" max="1" width="5.42578125" style="9" customWidth="1"/>
    <col min="2" max="2" width="71.5703125" style="8" customWidth="1"/>
    <col min="3" max="3" width="13.28515625" style="8" customWidth="1"/>
    <col min="4" max="4" width="12.5703125" style="8" customWidth="1"/>
    <col min="5" max="16384" width="9.140625" style="8"/>
  </cols>
  <sheetData>
    <row r="1" spans="1:3">
      <c r="A1" s="26" t="s">
        <v>22</v>
      </c>
    </row>
    <row r="2" spans="1:3">
      <c r="A2" s="1"/>
      <c r="B2" s="2" t="s">
        <v>18</v>
      </c>
      <c r="C2" s="2"/>
    </row>
    <row r="3" spans="1:3">
      <c r="A3" s="35" t="s">
        <v>0</v>
      </c>
      <c r="B3" s="27"/>
      <c r="C3" s="36" t="s">
        <v>19</v>
      </c>
    </row>
    <row r="4" spans="1:3">
      <c r="A4" s="35"/>
      <c r="B4" s="28" t="s">
        <v>1</v>
      </c>
      <c r="C4" s="37"/>
    </row>
    <row r="5" spans="1:3" ht="9.75" customHeight="1">
      <c r="A5" s="35"/>
      <c r="B5" s="29"/>
      <c r="C5" s="38"/>
    </row>
    <row r="6" spans="1:3">
      <c r="A6" s="3">
        <v>1</v>
      </c>
      <c r="B6" s="4">
        <v>2</v>
      </c>
      <c r="C6" s="4">
        <v>3</v>
      </c>
    </row>
    <row r="7" spans="1:3" ht="30" customHeight="1">
      <c r="A7" s="5" t="s">
        <v>2</v>
      </c>
      <c r="B7" s="22" t="s">
        <v>15</v>
      </c>
      <c r="C7" s="11">
        <f>C8+C9+C10+C11+C12</f>
        <v>520591.23419999995</v>
      </c>
    </row>
    <row r="8" spans="1:3" ht="15.75" customHeight="1">
      <c r="A8" s="7" t="s">
        <v>3</v>
      </c>
      <c r="B8" s="24" t="s">
        <v>4</v>
      </c>
      <c r="C8" s="23">
        <f>1.23*6*C20+1.1*6*C20</f>
        <v>138309.87179999999</v>
      </c>
    </row>
    <row r="9" spans="1:3" ht="15.75" customHeight="1">
      <c r="A9" s="7" t="s">
        <v>5</v>
      </c>
      <c r="B9" s="24" t="s">
        <v>6</v>
      </c>
      <c r="C9" s="23">
        <f>2.26*6*C20+(0.12+1.89)*6*C20</f>
        <v>253469.1642</v>
      </c>
    </row>
    <row r="10" spans="1:3" s="14" customFormat="1" ht="15.75" hidden="1" customHeight="1">
      <c r="A10" s="10"/>
      <c r="B10" s="17"/>
      <c r="C10" s="16"/>
    </row>
    <row r="11" spans="1:3" ht="15.75" customHeight="1">
      <c r="A11" s="7" t="s">
        <v>12</v>
      </c>
      <c r="B11" s="33" t="s">
        <v>14</v>
      </c>
      <c r="C11" s="34">
        <f>0.25*6*C20+0.21*6*C20</f>
        <v>27305.811600000001</v>
      </c>
    </row>
    <row r="12" spans="1:3" ht="15.75" customHeight="1">
      <c r="A12" s="7" t="s">
        <v>13</v>
      </c>
      <c r="B12" s="24" t="s">
        <v>21</v>
      </c>
      <c r="C12" s="23">
        <f>0.9*6*C20+0.81*6*C20</f>
        <v>101506.3866</v>
      </c>
    </row>
    <row r="13" spans="1:3">
      <c r="A13" s="5">
        <v>2</v>
      </c>
      <c r="B13" s="22" t="s">
        <v>7</v>
      </c>
      <c r="C13" s="11">
        <f>1.66*6*C20+(1.36+0.06+0.06)*6*C20</f>
        <v>186391.8444</v>
      </c>
    </row>
    <row r="14" spans="1:3">
      <c r="A14" s="5">
        <v>3</v>
      </c>
      <c r="B14" s="22" t="s">
        <v>8</v>
      </c>
      <c r="C14" s="11">
        <f>5.4*6*C20+(2.83+1.92+0.07)*6*C20</f>
        <v>606663.90120000008</v>
      </c>
    </row>
    <row r="15" spans="1:3" s="13" customFormat="1">
      <c r="A15" s="5">
        <v>4</v>
      </c>
      <c r="B15" s="18" t="s">
        <v>17</v>
      </c>
      <c r="C15" s="12"/>
    </row>
    <row r="16" spans="1:3">
      <c r="A16" s="5">
        <v>5</v>
      </c>
      <c r="B16" s="19" t="s">
        <v>9</v>
      </c>
      <c r="C16" s="20">
        <f>1.41*12*C20</f>
        <v>167396.49719999998</v>
      </c>
    </row>
    <row r="17" spans="1:4">
      <c r="A17" s="5">
        <v>6</v>
      </c>
      <c r="B17" s="21" t="s">
        <v>10</v>
      </c>
      <c r="C17" s="6">
        <f>4.32*12*C20</f>
        <v>512874.37440000003</v>
      </c>
    </row>
    <row r="18" spans="1:4">
      <c r="A18" s="5">
        <v>7</v>
      </c>
      <c r="B18" s="22" t="s">
        <v>16</v>
      </c>
      <c r="C18" s="25">
        <f>1.8*6*C20+1.62*6*C20</f>
        <v>203012.7732</v>
      </c>
    </row>
    <row r="19" spans="1:4">
      <c r="A19" s="30">
        <v>8</v>
      </c>
      <c r="B19" s="21" t="s">
        <v>11</v>
      </c>
      <c r="C19" s="6">
        <f>C7+C13+C14+C16+C17+C18</f>
        <v>2196930.6246000002</v>
      </c>
    </row>
    <row r="20" spans="1:4">
      <c r="A20" s="30">
        <v>9</v>
      </c>
      <c r="B20" s="31" t="s">
        <v>20</v>
      </c>
      <c r="C20" s="20">
        <f>[1]Лист1!$O$116</f>
        <v>9893.41</v>
      </c>
      <c r="D20" s="15"/>
    </row>
    <row r="22" spans="1:4">
      <c r="A22" s="32"/>
      <c r="B22" s="32" t="s">
        <v>23</v>
      </c>
    </row>
    <row r="23" spans="1:4">
      <c r="B23" s="8" t="s">
        <v>24</v>
      </c>
    </row>
    <row r="24" spans="1:4">
      <c r="B24" s="8" t="s">
        <v>25</v>
      </c>
      <c r="C24" s="39">
        <v>1627649.57</v>
      </c>
    </row>
    <row r="25" spans="1:4">
      <c r="B25" s="8" t="s">
        <v>26</v>
      </c>
      <c r="C25" s="40">
        <f>C19-C24</f>
        <v>569281.05460000015</v>
      </c>
    </row>
    <row r="26" spans="1:4">
      <c r="B26" s="8" t="s">
        <v>27</v>
      </c>
    </row>
    <row r="27" spans="1:4">
      <c r="B27" s="8" t="s">
        <v>28</v>
      </c>
    </row>
    <row r="28" spans="1:4">
      <c r="B28" s="8" t="s">
        <v>29</v>
      </c>
    </row>
  </sheetData>
  <mergeCells count="2">
    <mergeCell ref="A3:A5"/>
    <mergeCell ref="C3:C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2014-11-28T10:37:05Z</dcterms:modified>
</cp:coreProperties>
</file>