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9" s="1"/>
  <c r="C8" l="1"/>
  <c r="C13"/>
  <c r="C18"/>
  <c r="C11"/>
  <c r="C12"/>
  <c r="C14"/>
  <c r="C17"/>
  <c r="C16"/>
  <c r="C7" l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<sst xmlns="http://schemas.openxmlformats.org/spreadsheetml/2006/main" count="30" uniqueCount="30">
  <si>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</si>
  <si>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</si>
  <si>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</si>
  <si>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</si>
  <si>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</si>
  <si>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</si>
  <si>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</si>
  <si>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</si>
  <si>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</si>
  <si>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</si>
  <si>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</si>
  <si>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</si>
  <si>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</si>
  <si>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</si>
  <si>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</si>
  <si>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</si>
  <si>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</si>
  <si>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</si>
  <si>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50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</si>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</sst>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4" fillId="0" borderId="5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2" fontId="1" fillId="2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0">
          <cell r="O60">
            <v>2924.4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topLeftCell="A11" workbookViewId="0">
      <selection activeCell="G31" sqref="G31"/>
    </sheetView>
  </sheetViews>
  <sheetFormatPr defaultRowHeight="15.75"/>
  <cols>
    <col min="1" max="1" width="5.42578125" style="10" customWidth="1"/>
    <col min="2" max="2" width="69.7109375" style="8" customWidth="1"/>
    <col min="3" max="3" width="15.28515625" style="8" customWidth="1"/>
    <col min="4" max="6" width="9.140625" style="8"/>
    <col min="7" max="7" width="10.7109375" style="8" bestFit="1" customWidth="1"/>
    <col min="8" max="16384" width="9.140625" style="8"/>
  </cols>
  <sheetData>
    <row r="1" spans="1:3">
      <c r="A1" s="30" t="s">
        <v>22</v>
      </c>
    </row>
    <row r="2" spans="1:3">
      <c r="A2" s="1"/>
      <c r="B2" s="2" t="s">
        <v>18</v>
      </c>
      <c r="C2" s="2"/>
    </row>
    <row r="3" spans="1:3">
      <c r="A3" s="38" t="s">
        <v>0</v>
      </c>
      <c r="B3" s="33"/>
      <c r="C3" s="39" t="s">
        <v>20</v>
      </c>
    </row>
    <row r="4" spans="1:3">
      <c r="A4" s="38"/>
      <c r="B4" s="34" t="s">
        <v>1</v>
      </c>
      <c r="C4" s="40"/>
    </row>
    <row r="5" spans="1:3" ht="9.75" customHeight="1">
      <c r="A5" s="38"/>
      <c r="B5" s="35"/>
      <c r="C5" s="41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2">
        <f>C8+C9+C10+C11+C12</f>
        <v>148968.93599999999</v>
      </c>
    </row>
    <row r="8" spans="1:3">
      <c r="A8" s="7" t="s">
        <v>3</v>
      </c>
      <c r="B8" s="24" t="s">
        <v>4</v>
      </c>
      <c r="C8" s="23">
        <f>1.03*C20*6+0.92*6*C20</f>
        <v>34215.480000000003</v>
      </c>
    </row>
    <row r="9" spans="1:3">
      <c r="A9" s="7" t="s">
        <v>5</v>
      </c>
      <c r="B9" s="24" t="s">
        <v>6</v>
      </c>
      <c r="C9" s="23">
        <f>1.52*C20*6+1.69*C20*6</f>
        <v>56323.943999999996</v>
      </c>
    </row>
    <row r="10" spans="1:3" s="15" customFormat="1" ht="17.25" hidden="1" customHeight="1">
      <c r="A10" s="11"/>
      <c r="B10" s="31"/>
      <c r="C10" s="17"/>
    </row>
    <row r="11" spans="1:3" s="9" customFormat="1" ht="17.25" customHeight="1">
      <c r="A11" s="7" t="s">
        <v>12</v>
      </c>
      <c r="B11" s="25" t="s">
        <v>14</v>
      </c>
      <c r="C11" s="26">
        <f>0.86*C20*6+0.77*6*C20</f>
        <v>28600.631999999998</v>
      </c>
    </row>
    <row r="12" spans="1:3" s="9" customFormat="1" ht="18" customHeight="1">
      <c r="A12" s="7" t="s">
        <v>13</v>
      </c>
      <c r="B12" s="24" t="s">
        <v>21</v>
      </c>
      <c r="C12" s="23">
        <f>0.9*C20*6+0.8*6*C20</f>
        <v>29828.880000000005</v>
      </c>
    </row>
    <row r="13" spans="1:3">
      <c r="A13" s="5">
        <v>2</v>
      </c>
      <c r="B13" s="22" t="s">
        <v>7</v>
      </c>
      <c r="C13" s="12">
        <f>2.09*C20*6+1.86*6*C20</f>
        <v>69308.28</v>
      </c>
    </row>
    <row r="14" spans="1:3">
      <c r="A14" s="5">
        <v>3</v>
      </c>
      <c r="B14" s="22" t="s">
        <v>8</v>
      </c>
      <c r="C14" s="12">
        <f>4.53*C20*6+4.04*6*C20</f>
        <v>150372.64800000002</v>
      </c>
    </row>
    <row r="15" spans="1:3" s="14" customFormat="1">
      <c r="A15" s="5">
        <v>4</v>
      </c>
      <c r="B15" s="18" t="s">
        <v>17</v>
      </c>
      <c r="C15" s="13"/>
    </row>
    <row r="16" spans="1:3">
      <c r="A16" s="5">
        <v>5</v>
      </c>
      <c r="B16" s="19" t="s">
        <v>9</v>
      </c>
      <c r="C16" s="20">
        <f>1.41*C20*12</f>
        <v>49480.847999999998</v>
      </c>
    </row>
    <row r="17" spans="1:7">
      <c r="A17" s="5">
        <v>6</v>
      </c>
      <c r="B17" s="21" t="s">
        <v>10</v>
      </c>
      <c r="C17" s="6">
        <f>4.32*C20*12</f>
        <v>151600.89600000001</v>
      </c>
    </row>
    <row r="18" spans="1:7">
      <c r="A18" s="5">
        <v>7</v>
      </c>
      <c r="B18" s="22" t="s">
        <v>16</v>
      </c>
      <c r="C18" s="27">
        <f>1.81*C20*6+1.62*6*C20</f>
        <v>60184.152000000002</v>
      </c>
    </row>
    <row r="19" spans="1:7">
      <c r="A19" s="28">
        <v>8</v>
      </c>
      <c r="B19" s="21" t="s">
        <v>11</v>
      </c>
      <c r="C19" s="6">
        <f>C7+C13+C14+C16+C17+C18</f>
        <v>629915.76</v>
      </c>
    </row>
    <row r="20" spans="1:7">
      <c r="A20" s="28">
        <v>9</v>
      </c>
      <c r="B20" s="29" t="s">
        <v>19</v>
      </c>
      <c r="C20" s="20">
        <f>[1]Лист1!$O$60</f>
        <v>2924.4</v>
      </c>
      <c r="D20" s="16"/>
    </row>
    <row r="21" spans="1:7">
      <c r="G21" s="16"/>
    </row>
    <row r="22" spans="1:7">
      <c r="A22" s="32"/>
      <c r="B22" s="32" t="s">
        <v>23</v>
      </c>
    </row>
    <row r="23" spans="1:7">
      <c r="B23" s="8" t="s">
        <v>24</v>
      </c>
    </row>
    <row r="24" spans="1:7">
      <c r="B24" s="8" t="s">
        <v>25</v>
      </c>
      <c r="C24" s="36">
        <v>460170.88</v>
      </c>
    </row>
    <row r="25" spans="1:7">
      <c r="B25" s="8" t="s">
        <v>26</v>
      </c>
      <c r="C25" s="37">
        <f>C19-C24</f>
        <v>169744.88</v>
      </c>
    </row>
    <row r="26" spans="1:7">
      <c r="B26" s="8" t="s">
        <v>27</v>
      </c>
    </row>
    <row r="27" spans="1:7">
      <c r="B27" s="8" t="s">
        <v>28</v>
      </c>
    </row>
    <row r="28" spans="1:7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2012-05-31T08:50:06Z</cp:lastPrinted>
  <dcterms:created xsi:type="dcterms:W3CDTF">2012-02-14T06:25:59Z</dcterms:created>
  <dcterms:modified xsi:type="dcterms:W3CDTF">2014-11-27T05:27:54Z</dcterms:modified>
</cp:coreProperties>
</file>