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7" s="1"/>
  <c r="C19" s="1"/>
  <c r="C11"/>
  <c r="C13"/>
  <c r="C18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<sst xmlns="http://schemas.openxmlformats.org/spreadsheetml/2006/main" count="30" uniqueCount="30">
  <si>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</si>
  <si>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</si>
  <si>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</si>
  <si>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</si>
  <si>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</si>
  <si>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</si>
  <si>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</si>
  <si>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</si>
  <si>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</si>
  <si>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</si>
  <si>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</si>
  <si>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</si>
  <si>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</si>
  <si>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</si>
  <si>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</si>
  <si>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</si>
  <si>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</si>
  <si>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</si>
  <si>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121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</si>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</sst>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9">
          <cell r="O49">
            <v>5274.7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I15" sqref="I15"/>
    </sheetView>
  </sheetViews>
  <sheetFormatPr defaultRowHeight="15.75"/>
  <cols>
    <col min="1" max="1" width="5.42578125" style="11" customWidth="1"/>
    <col min="2" max="2" width="68.85546875" style="8" customWidth="1"/>
    <col min="3" max="3" width="13.85546875" style="8" customWidth="1"/>
    <col min="4" max="4" width="13.28515625" style="8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3">
        <f>C8+C9+C10+C11+C12</f>
        <v>266161.36199999996</v>
      </c>
    </row>
    <row r="8" spans="1:3" ht="15.75" customHeight="1">
      <c r="A8" s="7" t="s">
        <v>3</v>
      </c>
      <c r="B8" s="24" t="s">
        <v>4</v>
      </c>
      <c r="C8" s="23">
        <f>1.32*6*C20+1.17*6*C20</f>
        <v>78804.017999999982</v>
      </c>
    </row>
    <row r="9" spans="1:3" ht="15.75" customHeight="1">
      <c r="A9" s="7" t="s">
        <v>5</v>
      </c>
      <c r="B9" s="24" t="s">
        <v>6</v>
      </c>
      <c r="C9" s="23">
        <f>1.9*6*C20+(0.16+1.54)*6*C20</f>
        <v>113933.51999999999</v>
      </c>
    </row>
    <row r="10" spans="1:3" s="18" customFormat="1" ht="15.75" hidden="1" customHeight="1">
      <c r="A10" s="12"/>
      <c r="B10" s="17"/>
      <c r="C10" s="21"/>
    </row>
    <row r="11" spans="1:3" ht="15.75" customHeight="1">
      <c r="A11" s="7" t="s">
        <v>12</v>
      </c>
      <c r="B11" s="34" t="s">
        <v>14</v>
      </c>
      <c r="C11" s="33">
        <f>0.22*6*C20+0.2*6*C20</f>
        <v>13292.244000000001</v>
      </c>
    </row>
    <row r="12" spans="1:3" ht="15.75" customHeight="1">
      <c r="A12" s="7" t="s">
        <v>13</v>
      </c>
      <c r="B12" s="24" t="s">
        <v>21</v>
      </c>
      <c r="C12" s="23">
        <f>1*6*C20+0.9*6*C20</f>
        <v>60131.58</v>
      </c>
    </row>
    <row r="13" spans="1:3">
      <c r="A13" s="5">
        <v>2</v>
      </c>
      <c r="B13" s="22" t="s">
        <v>7</v>
      </c>
      <c r="C13" s="13">
        <f>3.18*6*C20+(2.7+0.07+0.07)*6*C20</f>
        <v>190522.16399999999</v>
      </c>
    </row>
    <row r="14" spans="1:3">
      <c r="A14" s="5">
        <v>3</v>
      </c>
      <c r="B14" s="22" t="s">
        <v>8</v>
      </c>
      <c r="C14" s="13">
        <f>3.28*6*C20+(2.85+0.08)*6*C20</f>
        <v>196535.32199999999</v>
      </c>
    </row>
    <row r="15" spans="1:3" s="16" customFormat="1">
      <c r="A15" s="5">
        <v>4</v>
      </c>
      <c r="B15" s="19" t="s">
        <v>17</v>
      </c>
      <c r="C15" s="15"/>
    </row>
    <row r="16" spans="1:3">
      <c r="A16" s="5">
        <v>5</v>
      </c>
      <c r="B16" s="9" t="s">
        <v>9</v>
      </c>
      <c r="C16" s="31">
        <f>1.41*12*C20</f>
        <v>89247.923999999985</v>
      </c>
    </row>
    <row r="17" spans="1:4">
      <c r="A17" s="5">
        <v>6</v>
      </c>
      <c r="B17" s="14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1.8*6*C20+1.62*6*C20</f>
        <v>108236.84400000001</v>
      </c>
    </row>
    <row r="19" spans="1:4">
      <c r="A19" s="10">
        <v>8</v>
      </c>
      <c r="B19" s="14" t="s">
        <v>11</v>
      </c>
      <c r="C19" s="6">
        <f>C7+C13+C14+C16+C17+C18</f>
        <v>850703.61600000004</v>
      </c>
    </row>
    <row r="20" spans="1:4">
      <c r="A20" s="10">
        <v>9</v>
      </c>
      <c r="B20" s="30" t="s">
        <v>20</v>
      </c>
      <c r="C20" s="31">
        <f>[1]Лист1!$O$49</f>
        <v>5274.7</v>
      </c>
      <c r="D20" s="20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719047.2</v>
      </c>
    </row>
    <row r="25" spans="1:4">
      <c r="B25" s="8" t="s">
        <v>26</v>
      </c>
      <c r="C25" s="40">
        <f>C19-C24</f>
        <v>131656.41600000008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2014-12-01T09:57:43Z</dcterms:modified>
</cp:coreProperties>
</file>