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9" l="1"/>
  <c r="C12"/>
  <c r="C14"/>
  <c r="C18"/>
  <c r="C8"/>
  <c r="C7" s="1"/>
  <c r="C11"/>
  <c r="C13"/>
  <c r="C19" l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<sst xmlns="http://schemas.openxmlformats.org/spreadsheetml/2006/main" count="28" uniqueCount="28">
  <si>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</si>
  <si>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</si>
  <si>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</si>
  <si>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</si>
  <si>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</si>
  <si>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</si>
  <si>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</si>
  <si>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АРС (аварийно-диспетчерская служба)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</si>
  <si>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</si>
  <si>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</si>
  <si>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</si>
  <si>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</si>
  <si>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</si>
  <si>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</si>
  <si>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</si>
  <si>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</si>
  <si>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</si>
  <si>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</si>
  <si>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</si>
  <si>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1б</t>
  </si>
  <si>
    <t>сумма, руб.</t>
  </si>
  <si>
    <t>Общая площадь МКД, м.кв.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</si>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</sst>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46">
          <cell r="O246">
            <v>4203.3999999999996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7" workbookViewId="0">
      <selection activeCell="N18" sqref="N18"/>
    </sheetView>
  </sheetViews>
  <sheetFormatPr defaultRowHeight="15.75"/>
  <cols>
    <col min="1" max="1" width="5.42578125" style="9" customWidth="1"/>
    <col min="2" max="2" width="66.5703125" style="7" customWidth="1"/>
    <col min="3" max="3" width="18.5703125" style="7" customWidth="1"/>
    <col min="4" max="4" width="9.140625" style="7"/>
    <col min="5" max="5" width="10.7109375" style="7" bestFit="1" customWidth="1"/>
    <col min="6" max="16384" width="9.140625" style="7"/>
  </cols>
  <sheetData>
    <row r="1" spans="1:3">
      <c r="A1" s="33" t="s">
        <v>22</v>
      </c>
    </row>
    <row r="2" spans="1:3">
      <c r="A2" s="1"/>
      <c r="B2" s="2" t="s">
        <v>19</v>
      </c>
      <c r="C2" s="2"/>
    </row>
    <row r="3" spans="1:3">
      <c r="A3" s="34" t="s">
        <v>0</v>
      </c>
      <c r="B3" s="25"/>
      <c r="C3" s="35" t="s">
        <v>20</v>
      </c>
    </row>
    <row r="4" spans="1:3">
      <c r="A4" s="34"/>
      <c r="B4" s="26" t="s">
        <v>1</v>
      </c>
      <c r="C4" s="36"/>
    </row>
    <row r="5" spans="1:3" ht="9.75" customHeight="1">
      <c r="A5" s="34"/>
      <c r="B5" s="27"/>
      <c r="C5" s="37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16</v>
      </c>
      <c r="C7" s="11">
        <f>C8+C9+C10+C11+C12</f>
        <v>267462.342</v>
      </c>
    </row>
    <row r="8" spans="1:3">
      <c r="A8" s="5" t="s">
        <v>3</v>
      </c>
      <c r="B8" s="22" t="s">
        <v>4</v>
      </c>
      <c r="C8" s="23">
        <f>1.43*3*C20+1.53*9*C20</f>
        <v>75913.403999999995</v>
      </c>
    </row>
    <row r="9" spans="1:3">
      <c r="A9" s="5" t="s">
        <v>5</v>
      </c>
      <c r="B9" s="22" t="s">
        <v>6</v>
      </c>
      <c r="C9" s="23">
        <f>2.61*3*C20+2.8*9*C20</f>
        <v>138838.302</v>
      </c>
    </row>
    <row r="10" spans="1:3" s="14" customFormat="1" ht="17.25" customHeight="1">
      <c r="A10" s="10"/>
      <c r="B10" s="17"/>
      <c r="C10" s="16"/>
    </row>
    <row r="11" spans="1:3" ht="20.25" customHeight="1">
      <c r="A11" s="5" t="s">
        <v>13</v>
      </c>
      <c r="B11" s="31" t="s">
        <v>15</v>
      </c>
      <c r="C11" s="32">
        <f>0.2*3*C20+0.21*9*C20</f>
        <v>10466.465999999999</v>
      </c>
    </row>
    <row r="12" spans="1:3" s="8" customFormat="1" ht="18" customHeight="1">
      <c r="A12" s="5" t="s">
        <v>14</v>
      </c>
      <c r="B12" s="22" t="s">
        <v>7</v>
      </c>
      <c r="C12" s="23">
        <f>0.8*3*C20+0.85*9*C20</f>
        <v>42244.17</v>
      </c>
    </row>
    <row r="13" spans="1:3">
      <c r="A13" s="5">
        <v>2</v>
      </c>
      <c r="B13" s="22" t="s">
        <v>8</v>
      </c>
      <c r="C13" s="11">
        <f>2.46*3*C20+2.63*9*C20</f>
        <v>130515.56999999998</v>
      </c>
    </row>
    <row r="14" spans="1:3">
      <c r="A14" s="5">
        <v>3</v>
      </c>
      <c r="B14" s="22" t="s">
        <v>9</v>
      </c>
      <c r="C14" s="11">
        <f>3.56*3*C20+3.8*9*C20</f>
        <v>188648.59199999998</v>
      </c>
    </row>
    <row r="15" spans="1:3" s="13" customFormat="1">
      <c r="A15" s="5">
        <v>4</v>
      </c>
      <c r="B15" s="18" t="s">
        <v>18</v>
      </c>
      <c r="C15" s="12"/>
    </row>
    <row r="16" spans="1:3">
      <c r="A16" s="5">
        <v>5</v>
      </c>
      <c r="B16" s="19" t="s">
        <v>10</v>
      </c>
      <c r="C16" s="20">
        <f>1.41*12*C20</f>
        <v>71121.527999999991</v>
      </c>
    </row>
    <row r="17" spans="1:5">
      <c r="A17" s="5">
        <v>6</v>
      </c>
      <c r="B17" s="21" t="s">
        <v>11</v>
      </c>
      <c r="C17" s="6">
        <v>0</v>
      </c>
    </row>
    <row r="18" spans="1:5">
      <c r="A18" s="5">
        <v>7</v>
      </c>
      <c r="B18" s="22" t="s">
        <v>17</v>
      </c>
      <c r="C18" s="24">
        <f>1.67*3*C20+1.79*9*C20</f>
        <v>88775.80799999999</v>
      </c>
    </row>
    <row r="19" spans="1:5">
      <c r="A19" s="28">
        <v>8</v>
      </c>
      <c r="B19" s="21" t="s">
        <v>12</v>
      </c>
      <c r="C19" s="6">
        <f>C7+C13+C14+C16+C17+C18</f>
        <v>746523.83999999985</v>
      </c>
    </row>
    <row r="20" spans="1:5">
      <c r="A20" s="28">
        <v>9</v>
      </c>
      <c r="B20" s="29" t="s">
        <v>21</v>
      </c>
      <c r="C20" s="20">
        <f>[1]Лист1!$O$246</f>
        <v>4203.3999999999996</v>
      </c>
      <c r="D20" s="15"/>
      <c r="E20" s="15"/>
    </row>
    <row r="22" spans="1:5">
      <c r="A22" s="30"/>
      <c r="B22" s="30" t="s">
        <v>23</v>
      </c>
    </row>
    <row r="23" spans="1:5">
      <c r="B23" s="7" t="s">
        <v>24</v>
      </c>
    </row>
    <row r="24" spans="1:5">
      <c r="B24" s="7" t="s">
        <v>25</v>
      </c>
      <c r="C24" s="39">
        <v>754817.71</v>
      </c>
    </row>
    <row r="25" spans="1:5" ht="31.5">
      <c r="B25" s="38" t="s">
        <v>26</v>
      </c>
      <c r="C25" s="40">
        <f>C19-C24</f>
        <v>-8293.8700000001118</v>
      </c>
    </row>
    <row r="26" spans="1:5">
      <c r="B26" s="7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2014-11-28T05:28:51Z</dcterms:modified>
</cp:coreProperties>
</file>