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8" l="1"/>
  <c r="D11"/>
  <c r="D13"/>
  <c r="D18"/>
  <c r="D16"/>
  <c r="D9"/>
  <c r="D12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<sst xmlns="http://schemas.openxmlformats.org/spreadsheetml/2006/main" count="30" uniqueCount="30">
  <si>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</si>
  <si>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</si>
  <si>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</si>
  <si>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</si>
  <si>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</si>
  <si>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</si>
  <si>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</si>
  <si>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</si>
  <si>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</si>
  <si>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</si>
  <si>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</si>
  <si>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</si>
  <si>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</si>
  <si>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</si>
  <si>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</si>
  <si>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</si>
  <si>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</si>
  <si>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</si>
  <si>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31</t>
  </si>
  <si>
    <t>сумма, руб.</t>
  </si>
  <si>
    <t>Общая площадь МКД,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</si>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</sst>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">
          <cell r="O7">
            <v>3904.18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D24" sqref="D24:D25"/>
    </sheetView>
  </sheetViews>
  <sheetFormatPr defaultRowHeight="15.75"/>
  <cols>
    <col min="1" max="1" width="5.42578125" style="20" customWidth="1"/>
    <col min="2" max="2" width="66.5703125" style="11" customWidth="1"/>
    <col min="3" max="3" width="8.42578125" style="20" hidden="1" customWidth="1"/>
    <col min="4" max="4" width="11.140625" style="11" customWidth="1"/>
    <col min="5" max="5" width="12.140625" style="11" customWidth="1"/>
    <col min="6" max="16384" width="9.140625" style="11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2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197083.00640000001</v>
      </c>
    </row>
    <row r="8" spans="1:4" ht="15.75" customHeight="1">
      <c r="A8" s="9" t="s">
        <v>3</v>
      </c>
      <c r="B8" s="37" t="s">
        <v>4</v>
      </c>
      <c r="C8" s="13"/>
      <c r="D8" s="36">
        <f>1.5*2*D20+1.35*10*D20</f>
        <v>64418.97</v>
      </c>
    </row>
    <row r="9" spans="1:4" ht="15.75" customHeight="1">
      <c r="A9" s="9" t="s">
        <v>5</v>
      </c>
      <c r="B9" s="37" t="s">
        <v>6</v>
      </c>
      <c r="C9" s="14"/>
      <c r="D9" s="36">
        <f>1.95*2*D20+1.75*10*D20</f>
        <v>83549.45199999999</v>
      </c>
    </row>
    <row r="10" spans="1:4" s="31" customFormat="1" ht="15.7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8" t="s">
        <v>14</v>
      </c>
      <c r="C11" s="45"/>
      <c r="D11" s="38">
        <f>0.14*2*D20+0.13*10*D20</f>
        <v>6168.6044000000002</v>
      </c>
    </row>
    <row r="12" spans="1:4" s="16" customFormat="1" ht="18" customHeight="1">
      <c r="A12" s="9" t="s">
        <v>13</v>
      </c>
      <c r="B12" s="37" t="s">
        <v>21</v>
      </c>
      <c r="C12" s="10"/>
      <c r="D12" s="36">
        <f>1*2*D20+0.9*10*D20</f>
        <v>42945.979999999996</v>
      </c>
    </row>
    <row r="13" spans="1:4">
      <c r="A13" s="7">
        <v>2</v>
      </c>
      <c r="B13" s="35" t="s">
        <v>7</v>
      </c>
      <c r="C13" s="13"/>
      <c r="D13" s="23">
        <f>1.35*2*D20+1.19*10*D20</f>
        <v>57001.027999999991</v>
      </c>
    </row>
    <row r="14" spans="1:4">
      <c r="A14" s="7">
        <v>3</v>
      </c>
      <c r="B14" s="35" t="s">
        <v>8</v>
      </c>
      <c r="C14" s="18"/>
      <c r="D14" s="23">
        <f>6.36*2*D20+5.86*10*D20</f>
        <v>278446.1176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66058.725599999991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9">
        <f>1.8*2*D20+1.62*10*D20</f>
        <v>77302.76400000001</v>
      </c>
    </row>
    <row r="19" spans="1:5">
      <c r="A19" s="19">
        <v>8</v>
      </c>
      <c r="B19" s="24" t="s">
        <v>11</v>
      </c>
      <c r="C19" s="7"/>
      <c r="D19" s="8">
        <f>D7+D13+D14+D16+D17+D18</f>
        <v>675891.64159999997</v>
      </c>
    </row>
    <row r="20" spans="1:5">
      <c r="A20" s="19">
        <v>9</v>
      </c>
      <c r="B20" s="46" t="s">
        <v>20</v>
      </c>
      <c r="C20" s="19"/>
      <c r="D20" s="47">
        <f>[1]Лист1!$O$7</f>
        <v>3904.18</v>
      </c>
      <c r="E20" s="33"/>
    </row>
    <row r="22" spans="1:5">
      <c r="A22" s="44"/>
      <c r="B22" s="44" t="s">
        <v>23</v>
      </c>
    </row>
    <row r="23" spans="1:5">
      <c r="B23" s="11" t="s">
        <v>24</v>
      </c>
    </row>
    <row r="24" spans="1:5">
      <c r="B24" s="11" t="s">
        <v>25</v>
      </c>
      <c r="D24" s="53">
        <v>597601.67000000004</v>
      </c>
    </row>
    <row r="25" spans="1:5">
      <c r="B25" s="11" t="s">
        <v>26</v>
      </c>
      <c r="D25" s="54">
        <f>D19-D24</f>
        <v>78289.971599999932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2014-11-28T03:15:39Z</dcterms:modified>
</cp:coreProperties>
</file>