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7" s="1"/>
  <c r="C8" l="1"/>
  <c r="C11"/>
  <c r="C13"/>
  <c r="C16"/>
  <c r="C18"/>
  <c r="C9"/>
  <c r="C12"/>
  <c r="C14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<sst xmlns="http://schemas.openxmlformats.org/spreadsheetml/2006/main" count="28" uniqueCount="28">
  <si>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</si>
  <si>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</si>
  <si>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</si>
  <si>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</si>
  <si>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</si>
  <si>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</si>
  <si>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</si>
  <si>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</si>
  <si>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</si>
  <si>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</si>
  <si>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</si>
  <si>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</si>
  <si>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</si>
  <si>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</si>
  <si>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</si>
  <si>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</si>
  <si>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</si>
  <si>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</si>
  <si>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36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</si>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</sst>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6">
          <cell r="O36">
            <v>33960.32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G19" sqref="G19"/>
    </sheetView>
  </sheetViews>
  <sheetFormatPr defaultRowHeight="15.75"/>
  <cols>
    <col min="1" max="1" width="5.42578125" style="13" customWidth="1"/>
    <col min="2" max="2" width="69.85546875" style="8" customWidth="1"/>
    <col min="3" max="3" width="13" style="8" customWidth="1"/>
    <col min="4" max="16384" width="9.140625" style="8"/>
  </cols>
  <sheetData>
    <row r="1" spans="1:3">
      <c r="A1" s="28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9"/>
      <c r="C3" s="38" t="s">
        <v>20</v>
      </c>
    </row>
    <row r="4" spans="1:3">
      <c r="A4" s="37"/>
      <c r="B4" s="30" t="s">
        <v>1</v>
      </c>
      <c r="C4" s="39"/>
    </row>
    <row r="5" spans="1:3" ht="9.75" customHeight="1">
      <c r="A5" s="37"/>
      <c r="B5" s="31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1956114.432</v>
      </c>
    </row>
    <row r="8" spans="1:3" ht="15.75" customHeight="1">
      <c r="A8" s="7" t="s">
        <v>3</v>
      </c>
      <c r="B8" s="25" t="s">
        <v>4</v>
      </c>
      <c r="C8" s="27">
        <f>1.37*12*C20</f>
        <v>558307.66080000007</v>
      </c>
    </row>
    <row r="9" spans="1:3" ht="15.75" customHeight="1">
      <c r="A9" s="7" t="s">
        <v>5</v>
      </c>
      <c r="B9" s="25" t="s">
        <v>6</v>
      </c>
      <c r="C9" s="27">
        <f>2.24*12*C20</f>
        <v>912853.4016000001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5">
        <f>0.24*12*C20</f>
        <v>97805.72159999999</v>
      </c>
    </row>
    <row r="12" spans="1:3" s="10" customFormat="1" ht="15.75" customHeight="1">
      <c r="A12" s="7" t="s">
        <v>13</v>
      </c>
      <c r="B12" s="25" t="s">
        <v>22</v>
      </c>
      <c r="C12" s="27">
        <f>0.95*12*C20</f>
        <v>387147.64799999993</v>
      </c>
    </row>
    <row r="13" spans="1:3">
      <c r="A13" s="5">
        <v>2</v>
      </c>
      <c r="B13" s="24" t="s">
        <v>7</v>
      </c>
      <c r="C13" s="15">
        <f>2.06*12*C20</f>
        <v>839499.11040000001</v>
      </c>
    </row>
    <row r="14" spans="1:3">
      <c r="A14" s="5">
        <v>3</v>
      </c>
      <c r="B14" s="24" t="s">
        <v>8</v>
      </c>
      <c r="C14" s="15">
        <f>5.16*12*C20</f>
        <v>2102823.0144000002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574608.61439999996</v>
      </c>
    </row>
    <row r="17" spans="1:4">
      <c r="A17" s="5">
        <v>6</v>
      </c>
      <c r="B17" s="16" t="s">
        <v>10</v>
      </c>
      <c r="C17" s="6">
        <f>4.32*12*C20</f>
        <v>1760502.9888000002</v>
      </c>
    </row>
    <row r="18" spans="1:4">
      <c r="A18" s="5">
        <v>7</v>
      </c>
      <c r="B18" s="24" t="s">
        <v>16</v>
      </c>
      <c r="C18" s="26">
        <f>1.8*12*C20</f>
        <v>733542.91200000001</v>
      </c>
    </row>
    <row r="19" spans="1:4">
      <c r="A19" s="12">
        <v>8</v>
      </c>
      <c r="B19" s="16" t="s">
        <v>11</v>
      </c>
      <c r="C19" s="6">
        <f>C7+C13+C14+C16+C17+C18</f>
        <v>7967091.0720000006</v>
      </c>
    </row>
    <row r="20" spans="1:4">
      <c r="A20" s="12">
        <v>9</v>
      </c>
      <c r="B20" s="32" t="s">
        <v>21</v>
      </c>
      <c r="C20" s="33">
        <f>[1]Лист1!$O$36</f>
        <v>33960.32</v>
      </c>
      <c r="D20" s="22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41">
        <v>7993628</v>
      </c>
    </row>
    <row r="25" spans="1:4" ht="31.5">
      <c r="B25" s="43" t="s">
        <v>26</v>
      </c>
      <c r="C25" s="42">
        <f>C19-C24</f>
        <v>-26536.927999999374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2014-11-28T02:36:59Z</dcterms:modified>
</cp:coreProperties>
</file>