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<sst xmlns="http://schemas.openxmlformats.org/spreadsheetml/2006/main" count="30" uniqueCount="30">
  <si>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</si>
  <si>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</si>
  <si>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</si>
  <si>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</si>
  <si>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</si>
  <si>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</si>
  <si>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</si>
  <si>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</si>
  <si>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</si>
  <si>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</si>
  <si>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</si>
  <si>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</si>
  <si>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</si>
  <si>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</si>
  <si>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</si>
  <si>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</si>
  <si>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</si>
  <si>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</si>
  <si>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Гнаровской, 9</t>
  </si>
  <si>
    <t>Общая площадб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</si>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</sst>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19">
          <cell r="O119">
            <v>3641.8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G18" sqref="G18"/>
    </sheetView>
  </sheetViews>
  <sheetFormatPr defaultRowHeight="15.75"/>
  <cols>
    <col min="1" max="1" width="5.42578125" style="9" customWidth="1"/>
    <col min="2" max="2" width="67.5703125" style="8" customWidth="1"/>
    <col min="3" max="3" width="13.140625" style="8" customWidth="1"/>
    <col min="4" max="7" width="9.140625" style="8"/>
    <col min="8" max="8" width="10.7109375" style="8" bestFit="1" customWidth="1"/>
    <col min="9" max="16384" width="9.140625" style="8"/>
  </cols>
  <sheetData>
    <row r="1" spans="1:6">
      <c r="A1" s="26" t="s">
        <v>22</v>
      </c>
    </row>
    <row r="2" spans="1:6">
      <c r="A2" s="1"/>
      <c r="B2" s="2" t="s">
        <v>18</v>
      </c>
      <c r="C2" s="2"/>
    </row>
    <row r="3" spans="1:6">
      <c r="A3" s="40" t="s">
        <v>0</v>
      </c>
      <c r="B3" s="32"/>
      <c r="C3" s="41" t="s">
        <v>20</v>
      </c>
    </row>
    <row r="4" spans="1:6">
      <c r="A4" s="40"/>
      <c r="B4" s="33" t="s">
        <v>1</v>
      </c>
      <c r="C4" s="42"/>
    </row>
    <row r="5" spans="1:6" ht="9.75" customHeight="1">
      <c r="A5" s="40"/>
      <c r="B5" s="34"/>
      <c r="C5" s="43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22" t="s">
        <v>15</v>
      </c>
      <c r="C7" s="11">
        <f>C8+C9+C10+C11+C12</f>
        <v>218945.016</v>
      </c>
    </row>
    <row r="8" spans="1:6" ht="15.75" customHeight="1">
      <c r="A8" s="7" t="s">
        <v>3</v>
      </c>
      <c r="B8" s="24" t="s">
        <v>4</v>
      </c>
      <c r="C8" s="23">
        <f>1.33*12*C20</f>
        <v>58123.128000000004</v>
      </c>
      <c r="F8" s="35"/>
    </row>
    <row r="9" spans="1:6" ht="15.75" customHeight="1">
      <c r="A9" s="7" t="s">
        <v>5</v>
      </c>
      <c r="B9" s="24" t="s">
        <v>6</v>
      </c>
      <c r="C9" s="23">
        <f>2.37*12*C20</f>
        <v>103572.79200000002</v>
      </c>
      <c r="F9" s="35"/>
    </row>
    <row r="10" spans="1:6" s="14" customFormat="1" ht="15.75" hidden="1" customHeight="1">
      <c r="A10" s="10"/>
      <c r="B10" s="17"/>
      <c r="C10" s="16"/>
      <c r="F10" s="36"/>
    </row>
    <row r="11" spans="1:6" ht="15.75" customHeight="1">
      <c r="A11" s="7" t="s">
        <v>12</v>
      </c>
      <c r="B11" s="30" t="s">
        <v>14</v>
      </c>
      <c r="C11" s="29">
        <f>0.51*12*C20</f>
        <v>22287.816000000003</v>
      </c>
      <c r="F11" s="35"/>
    </row>
    <row r="12" spans="1:6" ht="15.75" customHeight="1">
      <c r="A12" s="7" t="s">
        <v>13</v>
      </c>
      <c r="B12" s="24" t="s">
        <v>21</v>
      </c>
      <c r="C12" s="23">
        <f>0.8*12*C20</f>
        <v>34961.280000000006</v>
      </c>
      <c r="F12" s="35"/>
    </row>
    <row r="13" spans="1:6">
      <c r="A13" s="5">
        <v>2</v>
      </c>
      <c r="B13" s="22" t="s">
        <v>7</v>
      </c>
      <c r="C13" s="11">
        <f>1.88*12*C20</f>
        <v>82159.008000000002</v>
      </c>
      <c r="F13" s="35"/>
    </row>
    <row r="14" spans="1:6">
      <c r="A14" s="5">
        <v>3</v>
      </c>
      <c r="B14" s="22" t="s">
        <v>8</v>
      </c>
      <c r="C14" s="11">
        <f>4.28*12*C20</f>
        <v>187042.848</v>
      </c>
      <c r="F14" s="35"/>
    </row>
    <row r="15" spans="1:6" s="13" customFormat="1">
      <c r="A15" s="5">
        <v>4</v>
      </c>
      <c r="B15" s="18" t="s">
        <v>17</v>
      </c>
      <c r="C15" s="12"/>
      <c r="F15" s="37"/>
    </row>
    <row r="16" spans="1:6">
      <c r="A16" s="5">
        <v>5</v>
      </c>
      <c r="B16" s="19" t="s">
        <v>9</v>
      </c>
      <c r="C16" s="20">
        <f>1.41*12*C20</f>
        <v>61619.255999999994</v>
      </c>
      <c r="F16" s="35"/>
    </row>
    <row r="17" spans="1:8">
      <c r="A17" s="5">
        <v>6</v>
      </c>
      <c r="B17" s="21" t="s">
        <v>10</v>
      </c>
      <c r="C17" s="6">
        <f>4.32*12*C20</f>
        <v>188790.91200000001</v>
      </c>
      <c r="F17" s="35"/>
    </row>
    <row r="18" spans="1:8">
      <c r="A18" s="5">
        <v>7</v>
      </c>
      <c r="B18" s="22" t="s">
        <v>16</v>
      </c>
      <c r="C18" s="25">
        <f>1.67*12*C20</f>
        <v>72981.672000000006</v>
      </c>
      <c r="F18" s="35"/>
    </row>
    <row r="19" spans="1:8">
      <c r="A19" s="27">
        <v>8</v>
      </c>
      <c r="B19" s="21" t="s">
        <v>11</v>
      </c>
      <c r="C19" s="6">
        <f>C7+C13+C14+C16+C17+C18</f>
        <v>811538.71200000006</v>
      </c>
      <c r="F19" s="35"/>
    </row>
    <row r="20" spans="1:8">
      <c r="A20" s="27">
        <v>9</v>
      </c>
      <c r="B20" s="28" t="s">
        <v>19</v>
      </c>
      <c r="C20" s="20">
        <f>[1]Лист1!$O$119</f>
        <v>3641.8</v>
      </c>
      <c r="D20" s="15"/>
      <c r="F20" s="35"/>
      <c r="H20" s="15"/>
    </row>
    <row r="22" spans="1:8">
      <c r="A22" s="31"/>
      <c r="B22" s="31" t="s">
        <v>23</v>
      </c>
    </row>
    <row r="23" spans="1:8">
      <c r="B23" s="8" t="s">
        <v>24</v>
      </c>
    </row>
    <row r="24" spans="1:8">
      <c r="B24" s="8" t="s">
        <v>25</v>
      </c>
      <c r="C24" s="38">
        <v>735419</v>
      </c>
    </row>
    <row r="25" spans="1:8">
      <c r="B25" s="8" t="s">
        <v>26</v>
      </c>
      <c r="C25" s="39">
        <f>C19-C24</f>
        <v>76119.712000000058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2014-11-27T07:01:13Z</dcterms:modified>
</cp:coreProperties>
</file>