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<sst xmlns="http://schemas.openxmlformats.org/spreadsheetml/2006/main" count="30" uniqueCount="30">
  <si>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</si>
  <si>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</si>
  <si>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</si>
  <si>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</si>
  <si>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</si>
  <si>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</si>
  <si>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</si>
  <si>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</si>
  <si>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</si>
  <si>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</si>
  <si>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</si>
  <si>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</si>
  <si>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</si>
  <si>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</si>
  <si>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</si>
  <si>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</si>
  <si>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</si>
  <si>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</si>
  <si>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 а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</si>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</sst>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1">
          <cell r="O111">
            <v>10283.41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I16" sqref="I16"/>
    </sheetView>
  </sheetViews>
  <sheetFormatPr defaultRowHeight="15.75"/>
  <cols>
    <col min="1" max="1" width="5.42578125" style="9" customWidth="1"/>
    <col min="2" max="2" width="67.85546875" style="8" customWidth="1"/>
    <col min="3" max="3" width="12.5703125" style="8" customWidth="1"/>
    <col min="4" max="4" width="11.85546875" style="8" bestFit="1" customWidth="1"/>
    <col min="5" max="7" width="9.140625" style="8"/>
    <col min="8" max="8" width="11.85546875" style="8" bestFit="1" customWidth="1"/>
    <col min="9" max="16384" width="9.140625" style="8"/>
  </cols>
  <sheetData>
    <row r="1" spans="1:6">
      <c r="A1" s="29" t="s">
        <v>20</v>
      </c>
    </row>
    <row r="2" spans="1:6">
      <c r="A2" s="1"/>
      <c r="B2" s="2" t="s">
        <v>18</v>
      </c>
      <c r="C2" s="2"/>
    </row>
    <row r="3" spans="1:6">
      <c r="A3" s="38" t="s">
        <v>0</v>
      </c>
      <c r="B3" s="26"/>
      <c r="C3" s="39" t="s">
        <v>19</v>
      </c>
    </row>
    <row r="4" spans="1:6">
      <c r="A4" s="38"/>
      <c r="B4" s="27" t="s">
        <v>1</v>
      </c>
      <c r="C4" s="40"/>
    </row>
    <row r="5" spans="1:6" ht="9.75" customHeight="1">
      <c r="A5" s="38"/>
      <c r="B5" s="28"/>
      <c r="C5" s="4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655567.38750000007</v>
      </c>
    </row>
    <row r="8" spans="1:6" ht="15.75" customHeight="1">
      <c r="A8" s="7" t="s">
        <v>3</v>
      </c>
      <c r="B8" s="24" t="s">
        <v>4</v>
      </c>
      <c r="C8" s="23">
        <f>1.32*3*C20+1.35*9*C20</f>
        <v>165665.73509999999</v>
      </c>
      <c r="F8" s="35"/>
    </row>
    <row r="9" spans="1:6" ht="15.75" customHeight="1">
      <c r="A9" s="7" t="s">
        <v>5</v>
      </c>
      <c r="B9" s="24" t="s">
        <v>6</v>
      </c>
      <c r="C9" s="23">
        <f>2.72*3*C20+2.77*9*C20</f>
        <v>340278.03690000001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4" t="s">
        <v>14</v>
      </c>
      <c r="C11" s="33">
        <f>0.29*3*C20+0.3*9*C20</f>
        <v>36711.773699999998</v>
      </c>
      <c r="F11" s="35"/>
    </row>
    <row r="12" spans="1:6" ht="15.75" customHeight="1">
      <c r="A12" s="7" t="s">
        <v>13</v>
      </c>
      <c r="B12" s="24" t="s">
        <v>22</v>
      </c>
      <c r="C12" s="23">
        <f>0.9*3*C20+0.92*9*C20</f>
        <v>112911.84180000002</v>
      </c>
      <c r="F12" s="35"/>
    </row>
    <row r="13" spans="1:6">
      <c r="A13" s="5">
        <v>2</v>
      </c>
      <c r="B13" s="22" t="s">
        <v>7</v>
      </c>
      <c r="C13" s="11">
        <f>1.56*3*C20+1.59*9*C20</f>
        <v>195281.9559</v>
      </c>
      <c r="F13" s="35"/>
    </row>
    <row r="14" spans="1:6">
      <c r="A14" s="5">
        <v>3</v>
      </c>
      <c r="B14" s="22" t="s">
        <v>8</v>
      </c>
      <c r="C14" s="11">
        <f>4.13*3*C20+4.2*9*C20</f>
        <v>516124.34790000005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173995.29719999997</v>
      </c>
      <c r="F16" s="35"/>
    </row>
    <row r="17" spans="1:8">
      <c r="A17" s="5">
        <v>6</v>
      </c>
      <c r="B17" s="21" t="s">
        <v>10</v>
      </c>
      <c r="C17" s="6">
        <f>4.32*12*C20</f>
        <v>533091.97440000006</v>
      </c>
      <c r="F17" s="35"/>
    </row>
    <row r="18" spans="1:8">
      <c r="A18" s="5">
        <v>7</v>
      </c>
      <c r="B18" s="22" t="s">
        <v>16</v>
      </c>
      <c r="C18" s="25">
        <f>1.7*3*C20+1.73*9*C20</f>
        <v>212558.08470000001</v>
      </c>
      <c r="F18" s="35"/>
    </row>
    <row r="19" spans="1:8">
      <c r="A19" s="31">
        <v>8</v>
      </c>
      <c r="B19" s="21" t="s">
        <v>11</v>
      </c>
      <c r="C19" s="6">
        <f>C7+C13+C14+C16+C17+C18</f>
        <v>2286619.0476000002</v>
      </c>
      <c r="D19" s="15"/>
      <c r="F19" s="35"/>
    </row>
    <row r="20" spans="1:8">
      <c r="A20" s="31">
        <v>9</v>
      </c>
      <c r="B20" s="32" t="s">
        <v>21</v>
      </c>
      <c r="C20" s="20">
        <f>[1]Лист1!$O$111</f>
        <v>10283.41</v>
      </c>
      <c r="D20" s="15"/>
      <c r="F20" s="35"/>
      <c r="H20" s="15"/>
    </row>
    <row r="22" spans="1:8">
      <c r="A22" s="30"/>
      <c r="B22" s="30" t="s">
        <v>23</v>
      </c>
    </row>
    <row r="23" spans="1:8">
      <c r="B23" s="8" t="s">
        <v>24</v>
      </c>
    </row>
    <row r="24" spans="1:8">
      <c r="B24" s="8" t="s">
        <v>25</v>
      </c>
      <c r="C24" s="42">
        <v>2006796.43</v>
      </c>
    </row>
    <row r="25" spans="1:8">
      <c r="B25" s="8" t="s">
        <v>26</v>
      </c>
      <c r="C25" s="43">
        <f>C19-C24</f>
        <v>279822.61760000023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2014-12-01T04:51:28Z</dcterms:modified>
</cp:coreProperties>
</file>