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5" i="5"/>
  <c r="C20"/>
  <c r="C14" s="1"/>
  <c r="C16" l="1"/>
  <c r="C8"/>
  <c r="C11"/>
  <c r="C13"/>
  <c r="C18"/>
  <c r="C17"/>
  <c r="C9"/>
  <c r="C12"/>
  <c r="C7"/>
  <c r="C19" s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<sst xmlns="http://schemas.openxmlformats.org/spreadsheetml/2006/main" count="30" uniqueCount="30">
  <si>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</si>
  <si>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</si>
  <si>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</si>
  <si>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</si>
  <si>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</si>
  <si>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</si>
  <si>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</si>
  <si>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</si>
  <si>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</si>
  <si>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</si>
  <si>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</si>
  <si>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</si>
  <si>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</si>
  <si>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</si>
  <si>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</si>
  <si>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</si>
  <si>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</si>
  <si>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</si>
  <si>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30 лет Победы, 104</t>
  </si>
  <si>
    <t>сумма, руб.</t>
  </si>
  <si>
    <t>Общая площадь МКД, м.кв.</t>
  </si>
  <si>
    <t>АДС (аварийно-диспетчерская служба)</t>
  </si>
  <si>
    <t>План работ на 2011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</si>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</sst>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1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0" xfId="0" applyFont="1" applyAlignment="1">
      <alignment horizontal="left" vertical="center"/>
    </xf>
    <xf numFmtId="2" fontId="1" fillId="0" borderId="6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1" fillId="0" borderId="0" xfId="0" applyFont="1" applyAlignment="1">
      <alignment horizontal="left" vertical="center"/>
    </xf>
    <xf numFmtId="2" fontId="4" fillId="0" borderId="4" xfId="0" applyNumberFormat="1" applyFont="1" applyBorder="1" applyAlignment="1">
      <alignment vertical="top" wrapText="1"/>
    </xf>
    <xf numFmtId="1" fontId="2" fillId="0" borderId="0" xfId="0" applyNumberFormat="1" applyFont="1" applyAlignment="1">
      <alignment horizontal="center"/>
    </xf>
    <xf numFmtId="3" fontId="6" fillId="0" borderId="0" xfId="0" applyNumberFormat="1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4">
          <cell r="O4">
            <v>11697.19</v>
          </cell>
        </row>
        <row r="135">
          <cell r="O135">
            <v>7829.99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topLeftCell="A11" workbookViewId="0">
      <selection activeCell="I27" sqref="I27"/>
    </sheetView>
  </sheetViews>
  <sheetFormatPr defaultRowHeight="15.75"/>
  <cols>
    <col min="1" max="1" width="5.42578125" style="9" customWidth="1"/>
    <col min="2" max="2" width="67.42578125" style="8" customWidth="1"/>
    <col min="3" max="3" width="16.28515625" style="8" customWidth="1"/>
    <col min="4" max="4" width="11.85546875" style="8" bestFit="1" customWidth="1"/>
    <col min="5" max="5" width="9.140625" style="8"/>
    <col min="6" max="6" width="11.85546875" style="8" bestFit="1" customWidth="1"/>
    <col min="7" max="16384" width="9.140625" style="8"/>
  </cols>
  <sheetData>
    <row r="1" spans="1:3">
      <c r="A1" s="29" t="s">
        <v>22</v>
      </c>
    </row>
    <row r="2" spans="1:3">
      <c r="A2" s="1"/>
      <c r="B2" s="2" t="s">
        <v>18</v>
      </c>
      <c r="C2" s="2"/>
    </row>
    <row r="3" spans="1:3">
      <c r="A3" s="37" t="s">
        <v>0</v>
      </c>
      <c r="B3" s="26"/>
      <c r="C3" s="38" t="s">
        <v>19</v>
      </c>
    </row>
    <row r="4" spans="1:3">
      <c r="A4" s="37"/>
      <c r="B4" s="27" t="s">
        <v>1</v>
      </c>
      <c r="C4" s="39"/>
    </row>
    <row r="5" spans="1:3" ht="9.75" customHeight="1">
      <c r="A5" s="37"/>
      <c r="B5" s="28"/>
      <c r="C5" s="40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22" t="s">
        <v>15</v>
      </c>
      <c r="C7" s="11">
        <f>C8+C9+C10+C11+C12</f>
        <v>415615.86919999996</v>
      </c>
    </row>
    <row r="8" spans="1:3" ht="15.75" customHeight="1">
      <c r="A8" s="7" t="s">
        <v>3</v>
      </c>
      <c r="B8" s="23" t="s">
        <v>4</v>
      </c>
      <c r="C8" s="25">
        <f>(1.2*10+1.35*2)*C20</f>
        <v>115100.85299999999</v>
      </c>
    </row>
    <row r="9" spans="1:3" ht="15.75" customHeight="1">
      <c r="A9" s="7" t="s">
        <v>5</v>
      </c>
      <c r="B9" s="23" t="s">
        <v>6</v>
      </c>
      <c r="C9" s="25">
        <f>(1.92*6+1.88*4+2.09*2)*C20</f>
        <v>181812.36779999998</v>
      </c>
    </row>
    <row r="10" spans="1:3" s="14" customFormat="1" ht="15.75" hidden="1" customHeight="1">
      <c r="A10" s="10"/>
      <c r="B10" s="17"/>
      <c r="C10" s="16"/>
    </row>
    <row r="11" spans="1:3" ht="15.75" customHeight="1">
      <c r="A11" s="7" t="s">
        <v>12</v>
      </c>
      <c r="B11" s="34" t="s">
        <v>14</v>
      </c>
      <c r="C11" s="30">
        <f>(0.39*10+0.43*2)*C20</f>
        <v>37270.752400000005</v>
      </c>
    </row>
    <row r="12" spans="1:3" ht="15.75" customHeight="1">
      <c r="A12" s="7" t="s">
        <v>13</v>
      </c>
      <c r="B12" s="23" t="s">
        <v>21</v>
      </c>
      <c r="C12" s="25">
        <f>(0.85*10+0.95*2)*C20</f>
        <v>81431.895999999993</v>
      </c>
    </row>
    <row r="13" spans="1:3">
      <c r="A13" s="5">
        <v>2</v>
      </c>
      <c r="B13" s="22" t="s">
        <v>7</v>
      </c>
      <c r="C13" s="11">
        <f>(1.18*10+1.31*2)*C20</f>
        <v>112908.45579999998</v>
      </c>
    </row>
    <row r="14" spans="1:3">
      <c r="A14" s="5">
        <v>3</v>
      </c>
      <c r="B14" s="22" t="s">
        <v>8</v>
      </c>
      <c r="C14" s="11">
        <f>(5.12*10+5.72*2)*C20</f>
        <v>490470.5736</v>
      </c>
    </row>
    <row r="15" spans="1:3" s="13" customFormat="1">
      <c r="A15" s="5">
        <v>4</v>
      </c>
      <c r="B15" s="18" t="s">
        <v>17</v>
      </c>
      <c r="C15" s="12"/>
    </row>
    <row r="16" spans="1:3">
      <c r="A16" s="5">
        <v>5</v>
      </c>
      <c r="B16" s="19" t="s">
        <v>9</v>
      </c>
      <c r="C16" s="20">
        <f>1.41*12*C20</f>
        <v>132483.43079999997</v>
      </c>
    </row>
    <row r="17" spans="1:6">
      <c r="A17" s="5">
        <v>6</v>
      </c>
      <c r="B17" s="21" t="s">
        <v>10</v>
      </c>
      <c r="C17" s="6">
        <f>4.32*12*C20</f>
        <v>405906.68160000001</v>
      </c>
    </row>
    <row r="18" spans="1:6">
      <c r="A18" s="5">
        <v>7</v>
      </c>
      <c r="B18" s="22" t="s">
        <v>16</v>
      </c>
      <c r="C18" s="24">
        <f>(1.62*10+1.8*2)*C20</f>
        <v>155033.80200000003</v>
      </c>
    </row>
    <row r="19" spans="1:6">
      <c r="A19" s="31">
        <v>8</v>
      </c>
      <c r="B19" s="21" t="s">
        <v>11</v>
      </c>
      <c r="C19" s="6">
        <f>C7+C13+C14+C16+C17+C18</f>
        <v>1712418.8130000001</v>
      </c>
    </row>
    <row r="20" spans="1:6">
      <c r="A20" s="31">
        <v>9</v>
      </c>
      <c r="B20" s="32" t="s">
        <v>20</v>
      </c>
      <c r="C20" s="20">
        <f>[1]Лист1!$O$135</f>
        <v>7829.99</v>
      </c>
      <c r="D20" s="15"/>
    </row>
    <row r="21" spans="1:6">
      <c r="F21" s="15"/>
    </row>
    <row r="22" spans="1:6">
      <c r="A22" s="33"/>
      <c r="B22" s="33" t="s">
        <v>23</v>
      </c>
    </row>
    <row r="23" spans="1:6">
      <c r="B23" s="8" t="s">
        <v>24</v>
      </c>
    </row>
    <row r="24" spans="1:6">
      <c r="B24" s="8" t="s">
        <v>25</v>
      </c>
      <c r="C24" s="36">
        <v>1499578.06</v>
      </c>
    </row>
    <row r="25" spans="1:6">
      <c r="B25" s="8" t="s">
        <v>26</v>
      </c>
      <c r="C25" s="35">
        <f>C19-C24</f>
        <v>212840.75300000003</v>
      </c>
    </row>
    <row r="26" spans="1:6">
      <c r="B26" s="8" t="s">
        <v>27</v>
      </c>
    </row>
    <row r="27" spans="1:6">
      <c r="B27" s="8" t="s">
        <v>28</v>
      </c>
    </row>
    <row r="28" spans="1:6">
      <c r="B28" s="8" t="s">
        <v>29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2014-11-27T05:44:08Z</dcterms:modified>
</cp:coreProperties>
</file>