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C25" i="5"/>
  <c r="C20"/>
  <c r="C18" s="1"/>
  <c r="C9" l="1"/>
  <c r="C12"/>
  <c r="C14"/>
  <c r="C17"/>
  <c r="C8"/>
  <c r="C11"/>
  <c r="C7" s="1"/>
  <c r="C19" s="1"/>
  <c r="C13"/>
  <c r="C16"/>
</calcChain>
</file>

<file path=xl/sharedStrings.xml><?xml version="1.0" encoding="utf-8"?>
<sst xmlns="http://schemas.openxmlformats.org/spreadsheetml/2006/main" count="30" uniqueCount="30">
  <si>
    <t>№ п/п</t>
  </si>
  <si>
    <t>Наименование услуг</t>
  </si>
  <si>
    <t>1.</t>
  </si>
  <si>
    <t>1.1.</t>
  </si>
  <si>
    <t xml:space="preserve">Конструктивные элементы </t>
  </si>
  <si>
    <t>1.2.</t>
  </si>
  <si>
    <t>Инженерные системы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</si>
  <si>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</si>
  <si>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</si>
  <si>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</si>
  <si>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</si>
  <si>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</si>
  <si>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1.3.</t>
  </si>
  <si>
    <t>1.4.</t>
  </si>
  <si>
    <t>Контрольно-измерительные приборы, оборудование и автоматика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</si>
  <si>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</si>
  <si>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</si>
  <si>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</si>
  <si>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Станционная, 26 в</t>
  </si>
  <si>
    <t>сумма, руб.</t>
  </si>
  <si>
    <t>Общая площадь МКД, м.кв.</t>
  </si>
  <si>
    <t>АДС (аварийно-диспетчерская служба)</t>
  </si>
  <si>
    <t>План работ на 2012 год по содержанию и ремонту общего имущества МКД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</si>
  <si>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</si>
  <si>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</si>
  <si>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</si>
  <si>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>Отклонения от плана работ</t>
  </si>
  <si>
    <t>Причины отклонения от плана работ:</t>
  </si>
  <si>
    <t>план не совпадает с отчетным периодом (план составлялся на весь календарный год,</t>
  </si>
  <si>
    <t>а отчет-от даты начала управления)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</si>
</sst>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2" fontId="1" fillId="0" borderId="0" xfId="0" applyNumberFormat="1" applyFont="1"/>
    <xf numFmtId="2" fontId="1" fillId="2" borderId="4" xfId="0" applyNumberFormat="1" applyFont="1" applyFill="1" applyBorder="1" applyAlignment="1">
      <alignment horizontal="center" vertical="center"/>
    </xf>
    <xf numFmtId="2" fontId="3" fillId="2" borderId="4" xfId="0" applyNumberFormat="1" applyFont="1" applyFill="1" applyBorder="1" applyAlignment="1">
      <alignment vertical="center" wrapText="1"/>
    </xf>
    <xf numFmtId="2" fontId="2" fillId="2" borderId="4" xfId="0" applyNumberFormat="1" applyFont="1" applyFill="1" applyBorder="1" applyAlignment="1">
      <alignment horizontal="left" vertical="center" wrapText="1"/>
    </xf>
    <xf numFmtId="2" fontId="2" fillId="0" borderId="4" xfId="0" applyNumberFormat="1" applyFont="1" applyBorder="1" applyAlignment="1">
      <alignment wrapText="1"/>
    </xf>
    <xf numFmtId="2" fontId="2" fillId="0" borderId="4" xfId="0" applyNumberFormat="1" applyFont="1" applyBorder="1" applyAlignment="1">
      <alignment horizontal="center"/>
    </xf>
    <xf numFmtId="2" fontId="2" fillId="2" borderId="4" xfId="0" applyNumberFormat="1" applyFont="1" applyFill="1" applyBorder="1" applyAlignment="1">
      <alignment wrapText="1"/>
    </xf>
    <xf numFmtId="2" fontId="2" fillId="2" borderId="5" xfId="0" applyNumberFormat="1" applyFont="1" applyFill="1" applyBorder="1" applyAlignment="1">
      <alignment wrapText="1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5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2" fontId="1" fillId="0" borderId="4" xfId="0" applyNumberFormat="1" applyFont="1" applyBorder="1" applyAlignment="1">
      <alignment horizontal="center" vertical="center"/>
    </xf>
    <xf numFmtId="2" fontId="4" fillId="0" borderId="5" xfId="0" applyNumberFormat="1" applyFont="1" applyBorder="1" applyAlignment="1">
      <alignment vertical="top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120">
          <cell r="O120">
            <v>19898.099999999999</v>
          </cell>
        </row>
        <row r="171">
          <cell r="O171">
            <v>3806.9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workbookViewId="0">
      <selection activeCell="C24" sqref="C24:C25"/>
    </sheetView>
  </sheetViews>
  <sheetFormatPr defaultRowHeight="15.75"/>
  <cols>
    <col min="1" max="1" width="5.42578125" style="9" customWidth="1"/>
    <col min="2" max="2" width="67.5703125" style="8" customWidth="1"/>
    <col min="3" max="3" width="17" style="8" customWidth="1"/>
    <col min="4" max="5" width="9.140625" style="8"/>
    <col min="6" max="6" width="10.7109375" style="8" bestFit="1" customWidth="1"/>
    <col min="7" max="16384" width="9.140625" style="8"/>
  </cols>
  <sheetData>
    <row r="1" spans="1:3">
      <c r="A1" s="34" t="s">
        <v>22</v>
      </c>
    </row>
    <row r="2" spans="1:3">
      <c r="A2" s="1"/>
      <c r="B2" s="2" t="s">
        <v>18</v>
      </c>
      <c r="C2" s="2"/>
    </row>
    <row r="3" spans="1:3">
      <c r="A3" s="35" t="s">
        <v>0</v>
      </c>
      <c r="B3" s="26"/>
      <c r="C3" s="36" t="s">
        <v>19</v>
      </c>
    </row>
    <row r="4" spans="1:3">
      <c r="A4" s="35"/>
      <c r="B4" s="27" t="s">
        <v>1</v>
      </c>
      <c r="C4" s="37"/>
    </row>
    <row r="5" spans="1:3" ht="9.75" customHeight="1">
      <c r="A5" s="35"/>
      <c r="B5" s="28"/>
      <c r="C5" s="38"/>
    </row>
    <row r="6" spans="1:3">
      <c r="A6" s="3">
        <v>1</v>
      </c>
      <c r="B6" s="4">
        <v>2</v>
      </c>
      <c r="C6" s="4">
        <v>3</v>
      </c>
    </row>
    <row r="7" spans="1:3" ht="30" customHeight="1">
      <c r="A7" s="5" t="s">
        <v>2</v>
      </c>
      <c r="B7" s="22" t="s">
        <v>15</v>
      </c>
      <c r="C7" s="11">
        <f>C8+C9+C10+C11+C12</f>
        <v>297737.64899999998</v>
      </c>
    </row>
    <row r="8" spans="1:3">
      <c r="A8" s="7" t="s">
        <v>3</v>
      </c>
      <c r="B8" s="24" t="s">
        <v>4</v>
      </c>
      <c r="C8" s="23">
        <f>1.39*3*C20+1.42*9*C20</f>
        <v>64526.955000000002</v>
      </c>
    </row>
    <row r="9" spans="1:3">
      <c r="A9" s="7" t="s">
        <v>5</v>
      </c>
      <c r="B9" s="24" t="s">
        <v>6</v>
      </c>
      <c r="C9" s="23">
        <f>3.65*3*C20+3.65*9*C20</f>
        <v>166742.22</v>
      </c>
    </row>
    <row r="10" spans="1:3" s="14" customFormat="1" ht="17.25" hidden="1" customHeight="1">
      <c r="A10" s="10"/>
      <c r="B10" s="17"/>
      <c r="C10" s="16"/>
    </row>
    <row r="11" spans="1:3" ht="20.25" customHeight="1">
      <c r="A11" s="7" t="s">
        <v>12</v>
      </c>
      <c r="B11" s="32" t="s">
        <v>14</v>
      </c>
      <c r="C11" s="31">
        <f>0.43*3*C20+0.44*9*C20</f>
        <v>19986.224999999999</v>
      </c>
    </row>
    <row r="12" spans="1:3" ht="18" customHeight="1">
      <c r="A12" s="7" t="s">
        <v>13</v>
      </c>
      <c r="B12" s="24" t="s">
        <v>21</v>
      </c>
      <c r="C12" s="23">
        <f>0.95*3*C20+1.04*9*C20</f>
        <v>46482.248999999996</v>
      </c>
    </row>
    <row r="13" spans="1:3">
      <c r="A13" s="5">
        <v>2</v>
      </c>
      <c r="B13" s="22" t="s">
        <v>7</v>
      </c>
      <c r="C13" s="11">
        <f>2.22*3*C20+2.26*9*C20</f>
        <v>102786.29999999999</v>
      </c>
    </row>
    <row r="14" spans="1:3">
      <c r="A14" s="5">
        <v>3</v>
      </c>
      <c r="B14" s="22" t="s">
        <v>8</v>
      </c>
      <c r="C14" s="11">
        <f>2.4*3*C20+2.44*9*C20</f>
        <v>111009.204</v>
      </c>
    </row>
    <row r="15" spans="1:3" s="13" customFormat="1">
      <c r="A15" s="5">
        <v>4</v>
      </c>
      <c r="B15" s="18" t="s">
        <v>17</v>
      </c>
      <c r="C15" s="12"/>
    </row>
    <row r="16" spans="1:3">
      <c r="A16" s="5">
        <v>5</v>
      </c>
      <c r="B16" s="19" t="s">
        <v>9</v>
      </c>
      <c r="C16" s="20">
        <f>1.41*12*C20</f>
        <v>64412.747999999992</v>
      </c>
    </row>
    <row r="17" spans="1:6">
      <c r="A17" s="5">
        <v>6</v>
      </c>
      <c r="B17" s="21" t="s">
        <v>10</v>
      </c>
      <c r="C17" s="6">
        <f>4.32*12*C20</f>
        <v>197349.69600000003</v>
      </c>
    </row>
    <row r="18" spans="1:6">
      <c r="A18" s="5">
        <v>7</v>
      </c>
      <c r="B18" s="22" t="s">
        <v>16</v>
      </c>
      <c r="C18" s="25">
        <f>1.7*3*C20+1.73*9*C20</f>
        <v>78688.623000000007</v>
      </c>
    </row>
    <row r="19" spans="1:6">
      <c r="A19" s="29">
        <v>8</v>
      </c>
      <c r="B19" s="21" t="s">
        <v>11</v>
      </c>
      <c r="C19" s="6">
        <f>C7+C13+C14+C16+C17+C18</f>
        <v>851984.22</v>
      </c>
    </row>
    <row r="20" spans="1:6">
      <c r="A20" s="29">
        <v>9</v>
      </c>
      <c r="B20" s="30" t="s">
        <v>20</v>
      </c>
      <c r="C20" s="20">
        <f>[1]Лист1!$O$171</f>
        <v>3806.9</v>
      </c>
      <c r="D20" s="15"/>
      <c r="F20" s="15"/>
    </row>
    <row r="22" spans="1:6">
      <c r="A22" s="33"/>
      <c r="B22" s="33" t="s">
        <v>23</v>
      </c>
    </row>
    <row r="23" spans="1:6">
      <c r="B23" s="8" t="s">
        <v>24</v>
      </c>
    </row>
    <row r="24" spans="1:6">
      <c r="B24" s="8" t="s">
        <v>25</v>
      </c>
      <c r="C24" s="39">
        <v>703555.5</v>
      </c>
    </row>
    <row r="25" spans="1:6">
      <c r="B25" s="8" t="s">
        <v>26</v>
      </c>
      <c r="C25" s="40">
        <f>C19-C24</f>
        <v>148428.71999999997</v>
      </c>
    </row>
    <row r="26" spans="1:6">
      <c r="B26" s="8" t="s">
        <v>27</v>
      </c>
    </row>
    <row r="27" spans="1:6">
      <c r="B27" s="8" t="s">
        <v>28</v>
      </c>
    </row>
    <row r="28" spans="1:6">
      <c r="B28" s="8" t="s">
        <v>29</v>
      </c>
    </row>
  </sheetData>
  <mergeCells count="2">
    <mergeCell ref="A3:A5"/>
    <mergeCell ref="C3:C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2014-11-28T09:06:02Z</dcterms:modified>
</cp:coreProperties>
</file>