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3" s="1"/>
  <c r="C16" l="1"/>
  <c r="C18"/>
  <c r="C9"/>
  <c r="C12"/>
  <c r="C14"/>
  <c r="C17"/>
  <c r="C8"/>
  <c r="C11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<sst xmlns="http://schemas.openxmlformats.org/spreadsheetml/2006/main" count="30" uniqueCount="30">
  <si>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</si>
  <si>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</si>
  <si>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</si>
  <si>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</si>
  <si>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</si>
  <si>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</si>
  <si>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</si>
  <si>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</si>
  <si>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</si>
  <si>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</si>
  <si>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</si>
  <si>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</si>
  <si>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</si>
  <si>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</si>
  <si>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</si>
  <si>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</si>
  <si>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</si>
  <si>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</si>
  <si>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131</t>
  </si>
  <si>
    <t>сумма, руб.</t>
  </si>
  <si>
    <t>АДС (аварийно-диспетчерская служба)</t>
  </si>
  <si>
    <t>Общая площадь МКД,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</si>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</sst>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7">
          <cell r="O107">
            <v>3501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I25" sqref="I25"/>
    </sheetView>
  </sheetViews>
  <sheetFormatPr defaultRowHeight="15.75"/>
  <cols>
    <col min="1" max="1" width="5.42578125" style="9" customWidth="1"/>
    <col min="2" max="2" width="67.5703125" style="8" customWidth="1"/>
    <col min="3" max="3" width="13.140625" style="8" customWidth="1"/>
    <col min="4" max="4" width="10.7109375" style="8" bestFit="1" customWidth="1"/>
    <col min="5" max="16384" width="9.140625" style="8"/>
  </cols>
  <sheetData>
    <row r="1" spans="1:3">
      <c r="A1" s="3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9"/>
      <c r="C3" s="38" t="s">
        <v>19</v>
      </c>
    </row>
    <row r="4" spans="1:3">
      <c r="A4" s="37"/>
      <c r="B4" s="30" t="s">
        <v>1</v>
      </c>
      <c r="C4" s="39"/>
    </row>
    <row r="5" spans="1:3" ht="9.75" customHeight="1">
      <c r="A5" s="37"/>
      <c r="B5" s="31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172669.32</v>
      </c>
    </row>
    <row r="8" spans="1:3" ht="15.75" customHeight="1">
      <c r="A8" s="7" t="s">
        <v>3</v>
      </c>
      <c r="B8" s="23" t="s">
        <v>4</v>
      </c>
      <c r="C8" s="25">
        <f>1.02*6*C20+0.92*6*C20</f>
        <v>40751.64</v>
      </c>
    </row>
    <row r="9" spans="1:3" ht="15.75" customHeight="1">
      <c r="A9" s="7" t="s">
        <v>5</v>
      </c>
      <c r="B9" s="23" t="s">
        <v>6</v>
      </c>
      <c r="C9" s="25">
        <f>(1.85+0.12)*6*C20+(0.12+1.66)*6*C20</f>
        <v>78772.5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0.34*6*C20+0.32*6*C20</f>
        <v>13863.96</v>
      </c>
    </row>
    <row r="12" spans="1:3" ht="15.75" customHeight="1">
      <c r="A12" s="7" t="s">
        <v>13</v>
      </c>
      <c r="B12" s="23" t="s">
        <v>20</v>
      </c>
      <c r="C12" s="25">
        <f>1*6*C20+0.87*6*C20</f>
        <v>39281.22</v>
      </c>
    </row>
    <row r="13" spans="1:3">
      <c r="A13" s="5">
        <v>2</v>
      </c>
      <c r="B13" s="22" t="s">
        <v>7</v>
      </c>
      <c r="C13" s="11">
        <f>2.01*6*C20+(1.67+0.06+0.07)*6*C20</f>
        <v>80032.86</v>
      </c>
    </row>
    <row r="14" spans="1:3">
      <c r="A14" s="5">
        <v>3</v>
      </c>
      <c r="B14" s="22" t="s">
        <v>8</v>
      </c>
      <c r="C14" s="11">
        <f>4.43*6*C20+(2.94+0.96+0.07)*6*C20</f>
        <v>176450.4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59236.919999999991</v>
      </c>
    </row>
    <row r="17" spans="1:4" s="35" customFormat="1">
      <c r="A17" s="34">
        <v>6</v>
      </c>
      <c r="B17" s="21" t="s">
        <v>10</v>
      </c>
      <c r="C17" s="6">
        <f>4.32*12*C20</f>
        <v>181491.84000000003</v>
      </c>
    </row>
    <row r="18" spans="1:4">
      <c r="A18" s="5">
        <v>7</v>
      </c>
      <c r="B18" s="22" t="s">
        <v>16</v>
      </c>
      <c r="C18" s="24">
        <f>1.8*6*C20+1.62*6*C20</f>
        <v>71840.52</v>
      </c>
    </row>
    <row r="19" spans="1:4">
      <c r="A19" s="27">
        <v>8</v>
      </c>
      <c r="B19" s="21" t="s">
        <v>11</v>
      </c>
      <c r="C19" s="6">
        <f>C7+C13+C14+C16+C17+C18</f>
        <v>741721.86</v>
      </c>
      <c r="D19" s="15"/>
    </row>
    <row r="20" spans="1:4">
      <c r="A20" s="27">
        <v>9</v>
      </c>
      <c r="B20" s="28" t="s">
        <v>21</v>
      </c>
      <c r="C20" s="20">
        <f>[1]Лист1!$O$107</f>
        <v>3501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41">
        <v>644021.93999999994</v>
      </c>
    </row>
    <row r="25" spans="1:4">
      <c r="B25" s="8" t="s">
        <v>26</v>
      </c>
      <c r="C25" s="42">
        <f>C19-C24</f>
        <v>97699.920000000042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2014-11-27T09:38:23Z</dcterms:modified>
</cp:coreProperties>
</file>