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6"/>
  <c r="C13"/>
  <c r="C11"/>
  <c r="C8"/>
  <c r="C20"/>
  <c r="C18" s="1"/>
  <c r="C9" l="1"/>
  <c r="C7" s="1"/>
  <c r="C19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<sst xmlns="http://schemas.openxmlformats.org/spreadsheetml/2006/main" count="30" uniqueCount="30">
  <si>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</si>
  <si>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</si>
  <si>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</si>
  <si>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</si>
  <si>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</si>
  <si>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</si>
  <si>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</si>
  <si>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</si>
  <si>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</si>
  <si>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</si>
  <si>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</si>
  <si>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</si>
  <si>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</si>
  <si>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</si>
  <si>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</si>
  <si>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</si>
  <si>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</si>
  <si>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</si>
  <si>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44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</si>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</sst>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19" sqref="K19"/>
    </sheetView>
  </sheetViews>
  <sheetFormatPr defaultRowHeight="15.75"/>
  <cols>
    <col min="1" max="1" width="5.42578125" style="12" customWidth="1"/>
    <col min="2" max="2" width="70" style="8" customWidth="1"/>
    <col min="3" max="3" width="15.85546875" style="8" customWidth="1"/>
    <col min="4" max="4" width="12" style="8" customWidth="1"/>
    <col min="5" max="16384" width="9.140625" style="8"/>
  </cols>
  <sheetData>
    <row r="1" spans="1:3">
      <c r="A1" s="27" t="s">
        <v>19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20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200641.44</v>
      </c>
    </row>
    <row r="8" spans="1:3">
      <c r="A8" s="5" t="s">
        <v>3</v>
      </c>
      <c r="B8" s="23" t="s">
        <v>4</v>
      </c>
      <c r="C8" s="26">
        <f>1.46*12*C20</f>
        <v>68124.767999999996</v>
      </c>
    </row>
    <row r="9" spans="1:3" ht="15.75" customHeight="1">
      <c r="A9" s="7" t="s">
        <v>5</v>
      </c>
      <c r="B9" s="24" t="s">
        <v>6</v>
      </c>
      <c r="C9" s="26">
        <f>1.89*12*C20</f>
        <v>88188.911999999997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4" t="s">
        <v>14</v>
      </c>
      <c r="C11" s="33">
        <f>0.15*12*C20</f>
        <v>6999.12</v>
      </c>
    </row>
    <row r="12" spans="1:3" ht="15.75" customHeight="1">
      <c r="A12" s="7" t="s">
        <v>13</v>
      </c>
      <c r="B12" s="24" t="s">
        <v>22</v>
      </c>
      <c r="C12" s="26">
        <f>0.8*12*C20</f>
        <v>37328.640000000007</v>
      </c>
    </row>
    <row r="13" spans="1:3">
      <c r="A13" s="5">
        <v>2</v>
      </c>
      <c r="B13" s="23" t="s">
        <v>7</v>
      </c>
      <c r="C13" s="14">
        <f>2.78*12*C20</f>
        <v>129717.024</v>
      </c>
    </row>
    <row r="14" spans="1:3">
      <c r="A14" s="5">
        <v>3</v>
      </c>
      <c r="B14" s="23" t="s">
        <v>8</v>
      </c>
      <c r="C14" s="14">
        <f>3.32*12*C20</f>
        <v>154913.856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10">
        <f>1.41*12*C20</f>
        <v>65791.727999999988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3" t="s">
        <v>16</v>
      </c>
      <c r="C18" s="25">
        <f>1.8*12*C20</f>
        <v>83989.440000000002</v>
      </c>
    </row>
    <row r="19" spans="1:4">
      <c r="A19" s="11">
        <v>8</v>
      </c>
      <c r="B19" s="15" t="s">
        <v>11</v>
      </c>
      <c r="C19" s="6">
        <f>C7+C13+C14+C16+C17+C18</f>
        <v>635053.48800000013</v>
      </c>
    </row>
    <row r="20" spans="1:4">
      <c r="A20" s="11">
        <v>9</v>
      </c>
      <c r="B20" s="31" t="s">
        <v>21</v>
      </c>
      <c r="C20" s="32">
        <f>[1]Лист1!$O$45</f>
        <v>3888.4</v>
      </c>
      <c r="D20" s="21"/>
    </row>
    <row r="22" spans="1:4">
      <c r="A22" s="35"/>
      <c r="B22" s="35" t="s">
        <v>23</v>
      </c>
    </row>
    <row r="23" spans="1:4">
      <c r="B23" s="8" t="s">
        <v>24</v>
      </c>
    </row>
    <row r="24" spans="1:4">
      <c r="B24" s="8" t="s">
        <v>25</v>
      </c>
      <c r="C24" s="40">
        <v>580423.46</v>
      </c>
    </row>
    <row r="25" spans="1:4">
      <c r="B25" s="8" t="s">
        <v>26</v>
      </c>
      <c r="C25" s="41">
        <f>C19-C24</f>
        <v>54630.028000000166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2014-11-28T02:49:49Z</dcterms:modified>
</cp:coreProperties>
</file>