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9" s="1"/>
  <c r="C11"/>
  <c r="C13"/>
  <c r="C18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<sst xmlns="http://schemas.openxmlformats.org/spreadsheetml/2006/main" count="30" uniqueCount="30">
  <si>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</si>
  <si>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</si>
  <si>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</si>
  <si>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</si>
  <si>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</si>
  <si>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</si>
  <si>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</si>
  <si>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</si>
  <si>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</si>
  <si>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</si>
  <si>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</si>
  <si>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</si>
  <si>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</si>
  <si>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</si>
  <si>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</si>
  <si>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</si>
  <si>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</si>
  <si>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</si>
  <si>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105</t>
  </si>
  <si>
    <t>Общая площадь МКД, м.кв.</t>
  </si>
  <si>
    <t>АДС (аварийно-диспетчерская служба)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</si>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</sst>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7">
          <cell r="O47">
            <v>2545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13" customWidth="1"/>
    <col min="2" max="2" width="66.28515625" style="8" customWidth="1"/>
    <col min="3" max="3" width="17.140625" style="8" customWidth="1"/>
    <col min="4" max="4" width="11.14062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30"/>
      <c r="C3" s="38" t="s">
        <v>21</v>
      </c>
    </row>
    <row r="4" spans="1:3">
      <c r="A4" s="37"/>
      <c r="B4" s="31" t="s">
        <v>1</v>
      </c>
      <c r="C4" s="39"/>
    </row>
    <row r="5" spans="1:3" ht="9.75" customHeight="1">
      <c r="A5" s="37"/>
      <c r="B5" s="32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129489.59999999999</v>
      </c>
    </row>
    <row r="8" spans="1:3" ht="15.75" customHeight="1">
      <c r="A8" s="7" t="s">
        <v>3</v>
      </c>
      <c r="B8" s="25" t="s">
        <v>4</v>
      </c>
      <c r="C8" s="27">
        <f>1.3*6*C20+1.21*6*C20</f>
        <v>38327.699999999997</v>
      </c>
    </row>
    <row r="9" spans="1:3" ht="15.75" customHeight="1">
      <c r="A9" s="7" t="s">
        <v>5</v>
      </c>
      <c r="B9" s="25" t="s">
        <v>6</v>
      </c>
      <c r="C9" s="27">
        <f>2.02*6*C20+1.89*6*C20</f>
        <v>59705.7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3">
        <f>0.2*6*C20+0.2*6*C20</f>
        <v>6108.0000000000009</v>
      </c>
    </row>
    <row r="12" spans="1:3" s="10" customFormat="1" ht="15.75" customHeight="1">
      <c r="A12" s="7" t="s">
        <v>13</v>
      </c>
      <c r="B12" s="25" t="s">
        <v>20</v>
      </c>
      <c r="C12" s="27">
        <f>0.85*6*C20+0.81*6*C20</f>
        <v>25348.2</v>
      </c>
    </row>
    <row r="13" spans="1:3">
      <c r="A13" s="5">
        <v>2</v>
      </c>
      <c r="B13" s="24" t="s">
        <v>7</v>
      </c>
      <c r="C13" s="15">
        <f>2.46*6*C20+(2.17+0.06+0.07)*6*C20</f>
        <v>72685.2</v>
      </c>
    </row>
    <row r="14" spans="1:3">
      <c r="A14" s="5">
        <v>3</v>
      </c>
      <c r="B14" s="24" t="s">
        <v>8</v>
      </c>
      <c r="C14" s="15">
        <f>3.63*6*C20+(3.31+0.07)*6*C20</f>
        <v>107042.70000000001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43061.399999999994</v>
      </c>
    </row>
    <row r="17" spans="1:4">
      <c r="A17" s="5">
        <v>6</v>
      </c>
      <c r="B17" s="16" t="s">
        <v>10</v>
      </c>
      <c r="C17" s="6">
        <v>0</v>
      </c>
    </row>
    <row r="18" spans="1:4">
      <c r="A18" s="5">
        <v>7</v>
      </c>
      <c r="B18" s="24" t="s">
        <v>16</v>
      </c>
      <c r="C18" s="26">
        <f>1.8*6*C20+1.62*6*C20</f>
        <v>52223.4</v>
      </c>
    </row>
    <row r="19" spans="1:4">
      <c r="A19" s="12">
        <v>8</v>
      </c>
      <c r="B19" s="16" t="s">
        <v>11</v>
      </c>
      <c r="C19" s="6">
        <f>C7+C13+C14+C16+C17+C18</f>
        <v>404502.30000000005</v>
      </c>
    </row>
    <row r="20" spans="1:4">
      <c r="A20" s="12">
        <v>9</v>
      </c>
      <c r="B20" s="28" t="s">
        <v>19</v>
      </c>
      <c r="C20" s="29">
        <f>[1]Лист1!$O$47</f>
        <v>2545</v>
      </c>
      <c r="D20" s="22"/>
    </row>
    <row r="22" spans="1:4">
      <c r="A22" s="35"/>
      <c r="B22" s="35" t="s">
        <v>23</v>
      </c>
    </row>
    <row r="23" spans="1:4">
      <c r="B23" s="8" t="s">
        <v>24</v>
      </c>
    </row>
    <row r="24" spans="1:4">
      <c r="B24" s="8" t="s">
        <v>25</v>
      </c>
      <c r="C24" s="41">
        <v>323865.84000000003</v>
      </c>
    </row>
    <row r="25" spans="1:4">
      <c r="B25" s="8" t="s">
        <v>26</v>
      </c>
      <c r="C25" s="42">
        <f>C19-C24</f>
        <v>80636.460000000021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2014-12-01T08:30:07Z</dcterms:modified>
</cp:coreProperties>
</file>