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8" l="1"/>
  <c r="D11"/>
  <c r="D13"/>
  <c r="D18"/>
  <c r="D9"/>
  <c r="D12"/>
  <c r="D17"/>
  <c r="D16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<sst xmlns="http://schemas.openxmlformats.org/spreadsheetml/2006/main" count="30" uniqueCount="30">
  <si>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</si>
  <si>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</si>
  <si>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</si>
  <si>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</si>
  <si>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</si>
  <si>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</si>
  <si>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</si>
  <si>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</si>
  <si>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</si>
  <si>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</si>
  <si>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</si>
  <si>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</si>
  <si>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</si>
  <si>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</si>
  <si>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</si>
  <si>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</si>
  <si>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</si>
  <si>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</si>
  <si>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67</t>
  </si>
  <si>
    <t>Общая площадь МКД, м.кв.</t>
  </si>
  <si>
    <t>АДС (аварийно-диспетчерская служба)</t>
  </si>
  <si>
    <t>сумма, пуб.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</si>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</sst>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6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">
          <cell r="O15">
            <v>3629.89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D24" sqref="D24:D25"/>
    </sheetView>
  </sheetViews>
  <sheetFormatPr defaultRowHeight="15.75"/>
  <cols>
    <col min="1" max="1" width="5.42578125" style="19" customWidth="1"/>
    <col min="2" max="2" width="67.140625" style="11" customWidth="1"/>
    <col min="3" max="3" width="8.42578125" style="19" hidden="1" customWidth="1"/>
    <col min="4" max="4" width="11.140625" style="11" customWidth="1"/>
    <col min="5" max="5" width="10.7109375" style="11" bestFit="1" customWidth="1"/>
    <col min="6" max="6" width="13.140625" style="11" bestFit="1" customWidth="1"/>
    <col min="7" max="16384" width="9.140625" style="11"/>
  </cols>
  <sheetData>
    <row r="1" spans="1:4">
      <c r="A1" s="38" t="s">
        <v>22</v>
      </c>
    </row>
    <row r="2" spans="1:4">
      <c r="A2" s="1"/>
      <c r="B2" s="2" t="s">
        <v>18</v>
      </c>
      <c r="C2" s="1"/>
      <c r="D2" s="2"/>
    </row>
    <row r="3" spans="1:4">
      <c r="A3" s="48" t="s">
        <v>0</v>
      </c>
      <c r="B3" s="39"/>
      <c r="C3" s="12"/>
      <c r="D3" s="49" t="s">
        <v>21</v>
      </c>
    </row>
    <row r="4" spans="1:4">
      <c r="A4" s="48"/>
      <c r="B4" s="40" t="s">
        <v>1</v>
      </c>
      <c r="C4" s="3"/>
      <c r="D4" s="50"/>
    </row>
    <row r="5" spans="1:4" ht="9.75" customHeight="1">
      <c r="A5" s="48"/>
      <c r="B5" s="41"/>
      <c r="C5" s="4"/>
      <c r="D5" s="51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4" t="s">
        <v>15</v>
      </c>
      <c r="C7" s="24"/>
      <c r="D7" s="22">
        <f>D8+D9+D10+D11+D12</f>
        <v>181421.90220000001</v>
      </c>
    </row>
    <row r="8" spans="1:4">
      <c r="A8" s="9" t="s">
        <v>3</v>
      </c>
      <c r="B8" s="36" t="s">
        <v>4</v>
      </c>
      <c r="C8" s="13"/>
      <c r="D8" s="35">
        <f>1.17*3*D20+1.03*9*D20</f>
        <v>46389.994199999994</v>
      </c>
    </row>
    <row r="9" spans="1:4">
      <c r="A9" s="9" t="s">
        <v>5</v>
      </c>
      <c r="B9" s="36" t="s">
        <v>6</v>
      </c>
      <c r="C9" s="14"/>
      <c r="D9" s="35">
        <f>2.03*3*D20+1.81*9*D20</f>
        <v>81236.93819999999</v>
      </c>
    </row>
    <row r="10" spans="1:4" s="30" customFormat="1" ht="17.25" hidden="1" customHeight="1">
      <c r="A10" s="21"/>
      <c r="B10" s="29"/>
      <c r="C10" s="20"/>
      <c r="D10" s="33"/>
    </row>
    <row r="11" spans="1:4" ht="20.25" customHeight="1">
      <c r="A11" s="9" t="s">
        <v>12</v>
      </c>
      <c r="B11" s="47" t="s">
        <v>14</v>
      </c>
      <c r="C11" s="42"/>
      <c r="D11" s="43">
        <f>0.34*3*D20+0.3*9*D20</f>
        <v>13503.1908</v>
      </c>
    </row>
    <row r="12" spans="1:4" s="16" customFormat="1" ht="18" customHeight="1">
      <c r="A12" s="9" t="s">
        <v>13</v>
      </c>
      <c r="B12" s="36" t="s">
        <v>20</v>
      </c>
      <c r="C12" s="10"/>
      <c r="D12" s="35">
        <f>1*3*D20+0.9*9*D20</f>
        <v>40291.778999999995</v>
      </c>
    </row>
    <row r="13" spans="1:4">
      <c r="A13" s="7">
        <v>2</v>
      </c>
      <c r="B13" s="34" t="s">
        <v>7</v>
      </c>
      <c r="C13" s="13"/>
      <c r="D13" s="22">
        <f>3*3*D20+(2.53+0.08+0.07)*9*D20</f>
        <v>120221.95679999999</v>
      </c>
    </row>
    <row r="14" spans="1:4">
      <c r="A14" s="7">
        <v>3</v>
      </c>
      <c r="B14" s="34" t="s">
        <v>8</v>
      </c>
      <c r="C14" s="17"/>
      <c r="D14" s="22">
        <f>4.94*3*D20+(3.04+1.3+0.08)*9*D20</f>
        <v>198191.99399999998</v>
      </c>
    </row>
    <row r="15" spans="1:4" s="28" customFormat="1">
      <c r="A15" s="7">
        <v>4</v>
      </c>
      <c r="B15" s="31" t="s">
        <v>17</v>
      </c>
      <c r="C15" s="26"/>
      <c r="D15" s="27"/>
    </row>
    <row r="16" spans="1:4">
      <c r="A16" s="7">
        <v>5</v>
      </c>
      <c r="B16" s="15" t="s">
        <v>9</v>
      </c>
      <c r="C16" s="18"/>
      <c r="D16" s="45">
        <f>1.41*12*D20</f>
        <v>61417.738799999992</v>
      </c>
    </row>
    <row r="17" spans="1:6">
      <c r="A17" s="7">
        <v>6</v>
      </c>
      <c r="B17" s="23" t="s">
        <v>10</v>
      </c>
      <c r="C17" s="7"/>
      <c r="D17" s="8">
        <f>4.32*12*D20</f>
        <v>188173.4976</v>
      </c>
    </row>
    <row r="18" spans="1:6">
      <c r="A18" s="7">
        <v>7</v>
      </c>
      <c r="B18" s="34" t="s">
        <v>16</v>
      </c>
      <c r="C18" s="25"/>
      <c r="D18" s="37">
        <f>1.8*3*D20+1.62*9*D20</f>
        <v>72525.2022</v>
      </c>
    </row>
    <row r="19" spans="1:6">
      <c r="A19" s="18">
        <v>8</v>
      </c>
      <c r="B19" s="23" t="s">
        <v>11</v>
      </c>
      <c r="C19" s="7"/>
      <c r="D19" s="8">
        <f>D7+D13+D14+D16+D17+D18</f>
        <v>821952.29160000011</v>
      </c>
    </row>
    <row r="20" spans="1:6">
      <c r="A20" s="18">
        <v>9</v>
      </c>
      <c r="B20" s="44" t="s">
        <v>19</v>
      </c>
      <c r="C20" s="18"/>
      <c r="D20" s="45">
        <f>[1]Лист1!$O$15</f>
        <v>3629.89</v>
      </c>
      <c r="E20" s="32"/>
    </row>
    <row r="22" spans="1:6">
      <c r="A22" s="46"/>
      <c r="B22" s="46" t="s">
        <v>23</v>
      </c>
      <c r="E22" s="32"/>
      <c r="F22" s="32"/>
    </row>
    <row r="23" spans="1:6">
      <c r="B23" s="11" t="s">
        <v>24</v>
      </c>
    </row>
    <row r="24" spans="1:6">
      <c r="B24" s="11" t="s">
        <v>25</v>
      </c>
      <c r="D24" s="52">
        <v>717039.39</v>
      </c>
    </row>
    <row r="25" spans="1:6">
      <c r="B25" s="11" t="s">
        <v>26</v>
      </c>
      <c r="D25" s="53">
        <f>D19-D24</f>
        <v>104912.9016000001</v>
      </c>
    </row>
    <row r="26" spans="1:6">
      <c r="B26" s="11" t="s">
        <v>27</v>
      </c>
    </row>
    <row r="27" spans="1:6">
      <c r="B27" s="11" t="s">
        <v>28</v>
      </c>
    </row>
    <row r="28" spans="1:6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2014-12-01T07:46:23Z</dcterms:modified>
</cp:coreProperties>
</file>