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7" s="1"/>
  <c r="C19" s="1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<sst xmlns="http://schemas.openxmlformats.org/spreadsheetml/2006/main" count="30" uniqueCount="30">
  <si>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</si>
  <si>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</si>
  <si>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</si>
  <si>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</si>
  <si>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</si>
  <si>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</si>
  <si>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</si>
  <si>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</si>
  <si>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</si>
  <si>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</si>
  <si>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</si>
  <si>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</si>
  <si>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</si>
  <si>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</si>
  <si>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</si>
  <si>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</si>
  <si>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</si>
  <si>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</si>
  <si>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118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</si>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</sst>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39">
          <cell r="O139">
            <v>3697.9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I14" sqref="I14"/>
    </sheetView>
  </sheetViews>
  <sheetFormatPr defaultRowHeight="15.75"/>
  <cols>
    <col min="1" max="1" width="5.42578125" style="9" customWidth="1"/>
    <col min="2" max="2" width="67.85546875" style="8" customWidth="1"/>
    <col min="3" max="3" width="13.14062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30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31"/>
      <c r="C3" s="38" t="s">
        <v>20</v>
      </c>
    </row>
    <row r="4" spans="1:3">
      <c r="A4" s="37"/>
      <c r="B4" s="32" t="s">
        <v>1</v>
      </c>
      <c r="C4" s="39"/>
    </row>
    <row r="5" spans="1:3" ht="9.75" customHeight="1">
      <c r="A5" s="37"/>
      <c r="B5" s="33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199464.726</v>
      </c>
    </row>
    <row r="8" spans="1:3" ht="15.75" customHeight="1">
      <c r="A8" s="7" t="s">
        <v>3</v>
      </c>
      <c r="B8" s="24" t="s">
        <v>4</v>
      </c>
      <c r="C8" s="23">
        <f>1.33*6*C20+1.19*6*C20</f>
        <v>55912.248000000007</v>
      </c>
    </row>
    <row r="9" spans="1:3" ht="15.75" customHeight="1">
      <c r="A9" s="7" t="s">
        <v>5</v>
      </c>
      <c r="B9" s="24" t="s">
        <v>6</v>
      </c>
      <c r="C9" s="23">
        <f>1.93*6*C20+1.73*6*C20</f>
        <v>81205.883999999991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29">
        <f>0.59*6*C20+0.51*6*C20</f>
        <v>24406.14</v>
      </c>
    </row>
    <row r="12" spans="1:3" ht="15.75" customHeight="1">
      <c r="A12" s="7" t="s">
        <v>13</v>
      </c>
      <c r="B12" s="24" t="s">
        <v>21</v>
      </c>
      <c r="C12" s="23">
        <f>0.9*6*C20+0.81*6*C20</f>
        <v>37940.454000000005</v>
      </c>
    </row>
    <row r="13" spans="1:3">
      <c r="A13" s="5">
        <v>2</v>
      </c>
      <c r="B13" s="22" t="s">
        <v>7</v>
      </c>
      <c r="C13" s="11">
        <f>2.03*6*C20+(1.68+0.06+0.07)*6*C20</f>
        <v>85199.615999999995</v>
      </c>
    </row>
    <row r="14" spans="1:3">
      <c r="A14" s="5">
        <v>3</v>
      </c>
      <c r="B14" s="22" t="s">
        <v>8</v>
      </c>
      <c r="C14" s="11">
        <f>4.03*6*C20+(2.3+1.21+0.08)*6*C20</f>
        <v>169067.98800000001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62568.467999999993</v>
      </c>
    </row>
    <row r="17" spans="1:5">
      <c r="A17" s="5">
        <v>6</v>
      </c>
      <c r="B17" s="21" t="s">
        <v>10</v>
      </c>
      <c r="C17" s="6">
        <f>4.32*12*C20</f>
        <v>191699.13600000003</v>
      </c>
    </row>
    <row r="18" spans="1:5">
      <c r="A18" s="5">
        <v>7</v>
      </c>
      <c r="B18" s="22" t="s">
        <v>16</v>
      </c>
      <c r="C18" s="25">
        <f>1.8*6*C20+1.62*6*C20</f>
        <v>75880.90800000001</v>
      </c>
    </row>
    <row r="19" spans="1:5">
      <c r="A19" s="27">
        <v>8</v>
      </c>
      <c r="B19" s="21" t="s">
        <v>11</v>
      </c>
      <c r="C19" s="6">
        <f>C7+C13+C14+C16+C17+C18</f>
        <v>783880.84200000006</v>
      </c>
      <c r="E19" s="15"/>
    </row>
    <row r="20" spans="1:5">
      <c r="A20" s="27">
        <v>9</v>
      </c>
      <c r="B20" s="28" t="s">
        <v>19</v>
      </c>
      <c r="C20" s="20">
        <f>[1]Лист1!$O$139</f>
        <v>3697.9</v>
      </c>
      <c r="D20" s="15"/>
    </row>
    <row r="22" spans="1:5">
      <c r="A22" s="26"/>
      <c r="B22" s="26" t="s">
        <v>23</v>
      </c>
    </row>
    <row r="23" spans="1:5">
      <c r="B23" s="8" t="s">
        <v>24</v>
      </c>
    </row>
    <row r="24" spans="1:5">
      <c r="B24" s="8" t="s">
        <v>25</v>
      </c>
      <c r="C24" s="35">
        <v>558099.18999999994</v>
      </c>
    </row>
    <row r="25" spans="1:5">
      <c r="B25" s="8" t="s">
        <v>26</v>
      </c>
      <c r="C25" s="36">
        <f>C19-C24</f>
        <v>225781.65200000012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2014-11-27T05:48:18Z</dcterms:modified>
</cp:coreProperties>
</file>