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4" s="1"/>
  <c r="C16" l="1"/>
  <c r="C8"/>
  <c r="C11"/>
  <c r="C13"/>
  <c r="C18"/>
  <c r="C17"/>
  <c r="C9"/>
  <c r="C12"/>
  <c r="C7"/>
  <c r="C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<sst xmlns="http://schemas.openxmlformats.org/spreadsheetml/2006/main" count="30" uniqueCount="30">
  <si>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</si>
  <si>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</si>
  <si>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</si>
  <si>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</si>
  <si>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</si>
  <si>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</si>
  <si>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</si>
  <si>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</si>
  <si>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</si>
  <si>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</si>
  <si>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</si>
  <si>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</si>
  <si>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</si>
  <si>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</si>
  <si>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</si>
  <si>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</si>
  <si>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</si>
  <si>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</si>
  <si>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13 в</t>
  </si>
  <si>
    <t>сумма, руб.</t>
  </si>
  <si>
    <t>Общая площадь МКД, м.кв.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</si>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</sst>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2" fontId="4" fillId="0" borderId="5" xfId="0" applyNumberFormat="1" applyFont="1" applyBorder="1" applyAlignment="1">
      <alignment vertical="top" wrapText="1"/>
    </xf>
    <xf numFmtId="2" fontId="1" fillId="0" borderId="4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17">
          <cell r="O117">
            <v>2449.4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C24" sqref="C24:C25"/>
    </sheetView>
  </sheetViews>
  <sheetFormatPr defaultRowHeight="15.75"/>
  <cols>
    <col min="1" max="1" width="5.42578125" style="9" customWidth="1"/>
    <col min="2" max="2" width="69.5703125" style="8" customWidth="1"/>
    <col min="3" max="3" width="15.5703125" style="8" customWidth="1"/>
    <col min="4" max="16384" width="9.140625" style="8"/>
  </cols>
  <sheetData>
    <row r="1" spans="1:3">
      <c r="A1" s="26" t="s">
        <v>22</v>
      </c>
    </row>
    <row r="2" spans="1:3">
      <c r="A2" s="1"/>
      <c r="B2" s="2" t="s">
        <v>18</v>
      </c>
      <c r="C2" s="2"/>
    </row>
    <row r="3" spans="1:3">
      <c r="A3" s="35" t="s">
        <v>0</v>
      </c>
      <c r="B3" s="27"/>
      <c r="C3" s="36" t="s">
        <v>19</v>
      </c>
    </row>
    <row r="4" spans="1:3">
      <c r="A4" s="35"/>
      <c r="B4" s="28" t="s">
        <v>1</v>
      </c>
      <c r="C4" s="37"/>
    </row>
    <row r="5" spans="1:3" ht="9.75" customHeight="1">
      <c r="A5" s="35"/>
      <c r="B5" s="29"/>
      <c r="C5" s="38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135353.84400000001</v>
      </c>
    </row>
    <row r="8" spans="1:3" ht="15.75" customHeight="1">
      <c r="A8" s="7" t="s">
        <v>3</v>
      </c>
      <c r="B8" s="23" t="s">
        <v>4</v>
      </c>
      <c r="C8" s="25">
        <f>1.41*6*C20+1.33*6*C20</f>
        <v>40268.135999999999</v>
      </c>
    </row>
    <row r="9" spans="1:3" ht="15.75" customHeight="1">
      <c r="A9" s="7" t="s">
        <v>5</v>
      </c>
      <c r="B9" s="23" t="s">
        <v>6</v>
      </c>
      <c r="C9" s="25">
        <f>2.29*6*C20+2.17*6*C20</f>
        <v>65545.944000000003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3" t="s">
        <v>14</v>
      </c>
      <c r="C11" s="34">
        <f>0.2*6*C20+0.2*6*C20</f>
        <v>5878.5600000000013</v>
      </c>
    </row>
    <row r="12" spans="1:3" ht="15.75" customHeight="1">
      <c r="A12" s="7" t="s">
        <v>13</v>
      </c>
      <c r="B12" s="23" t="s">
        <v>21</v>
      </c>
      <c r="C12" s="25">
        <f>0.8*6*C20+0.81*6*C20</f>
        <v>23661.204000000005</v>
      </c>
    </row>
    <row r="13" spans="1:3">
      <c r="A13" s="5">
        <v>2</v>
      </c>
      <c r="B13" s="22" t="s">
        <v>7</v>
      </c>
      <c r="C13" s="11">
        <f>1.71*6*C20+1.62*6*C20</f>
        <v>48939.012000000002</v>
      </c>
    </row>
    <row r="14" spans="1:3">
      <c r="A14" s="5">
        <v>3</v>
      </c>
      <c r="B14" s="22" t="s">
        <v>8</v>
      </c>
      <c r="C14" s="11">
        <f>4.59*6*C20+4.34*6*C20</f>
        <v>131238.85200000001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41443.847999999998</v>
      </c>
    </row>
    <row r="17" spans="1:4">
      <c r="A17" s="5">
        <v>6</v>
      </c>
      <c r="B17" s="21" t="s">
        <v>10</v>
      </c>
      <c r="C17" s="6">
        <f>4.32*12*C20</f>
        <v>126976.89600000001</v>
      </c>
    </row>
    <row r="18" spans="1:4">
      <c r="A18" s="5">
        <v>7</v>
      </c>
      <c r="B18" s="22" t="s">
        <v>16</v>
      </c>
      <c r="C18" s="24">
        <f>1.8*6*C20+1.62*6*C20</f>
        <v>50261.688000000009</v>
      </c>
    </row>
    <row r="19" spans="1:4">
      <c r="A19" s="30">
        <v>8</v>
      </c>
      <c r="B19" s="21" t="s">
        <v>11</v>
      </c>
      <c r="C19" s="6">
        <f>C7+C13+C14+C16+C17+C18</f>
        <v>534214.14</v>
      </c>
    </row>
    <row r="20" spans="1:4">
      <c r="A20" s="30">
        <v>9</v>
      </c>
      <c r="B20" s="31" t="s">
        <v>20</v>
      </c>
      <c r="C20" s="20">
        <f>[1]Лист1!$O$117</f>
        <v>2449.4</v>
      </c>
      <c r="D20" s="15"/>
    </row>
    <row r="22" spans="1:4">
      <c r="A22" s="32"/>
      <c r="B22" s="32" t="s">
        <v>23</v>
      </c>
    </row>
    <row r="23" spans="1:4">
      <c r="B23" s="8" t="s">
        <v>24</v>
      </c>
    </row>
    <row r="24" spans="1:4">
      <c r="B24" s="8" t="s">
        <v>25</v>
      </c>
      <c r="C24" s="39">
        <v>406096.6</v>
      </c>
    </row>
    <row r="25" spans="1:4">
      <c r="B25" s="8" t="s">
        <v>26</v>
      </c>
      <c r="C25" s="40">
        <f>C19-C24</f>
        <v>128117.54000000004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2014-12-01T04:38:29Z</dcterms:modified>
</cp:coreProperties>
</file>