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8"/>
  <c r="C13"/>
  <c r="C11"/>
  <c r="C8"/>
  <c r="C16"/>
  <c r="C20"/>
  <c r="C14" s="1"/>
  <c r="C17" l="1"/>
  <c r="C9"/>
  <c r="C12"/>
  <c r="C7" s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<sst xmlns="http://schemas.openxmlformats.org/spreadsheetml/2006/main" count="30" uniqueCount="30">
  <si>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</si>
  <si>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</si>
  <si>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</si>
  <si>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</si>
  <si>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</si>
  <si>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</si>
  <si>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</si>
  <si>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</si>
  <si>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</si>
  <si>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</si>
  <si>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</si>
  <si>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</si>
  <si>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</si>
  <si>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</si>
  <si>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</si>
  <si>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</si>
  <si>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</si>
  <si>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</si>
  <si>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138 а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</si>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</sst>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7">
          <cell r="O97">
            <v>3347.6</v>
          </cell>
        </row>
        <row r="154">
          <cell r="O154">
            <v>12058.4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I18" sqref="I18"/>
    </sheetView>
  </sheetViews>
  <sheetFormatPr defaultRowHeight="15.75"/>
  <cols>
    <col min="1" max="1" width="5.42578125" style="9" customWidth="1"/>
    <col min="2" max="2" width="67.85546875" style="8" customWidth="1"/>
    <col min="3" max="4" width="15.28515625" style="8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19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589173.424</v>
      </c>
    </row>
    <row r="8" spans="1:3" ht="15.75" customHeight="1">
      <c r="A8" s="7" t="s">
        <v>3</v>
      </c>
      <c r="B8" s="24" t="s">
        <v>4</v>
      </c>
      <c r="C8" s="23">
        <f>1.23*2*C20+1.1*10*C20</f>
        <v>162306.06399999998</v>
      </c>
    </row>
    <row r="9" spans="1:3" ht="15.75" customHeight="1">
      <c r="A9" s="7" t="s">
        <v>5</v>
      </c>
      <c r="B9" s="24" t="s">
        <v>6</v>
      </c>
      <c r="C9" s="23">
        <f>1.98*2*C20+(0.12+1.7)*10*C20</f>
        <v>267214.14399999997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0.22*2*C20+0.32*10*C20</f>
        <v>43892.576000000001</v>
      </c>
    </row>
    <row r="12" spans="1:3" ht="15.75" customHeight="1">
      <c r="A12" s="7" t="s">
        <v>13</v>
      </c>
      <c r="B12" s="24" t="s">
        <v>21</v>
      </c>
      <c r="C12" s="23">
        <f>0.8*2*C20+0.8*10*C20</f>
        <v>115760.64</v>
      </c>
    </row>
    <row r="13" spans="1:3">
      <c r="A13" s="5">
        <v>2</v>
      </c>
      <c r="B13" s="22" t="s">
        <v>7</v>
      </c>
      <c r="C13" s="11">
        <f>2.73*2*C20+(2.3+0.06+0.06)*10*C20</f>
        <v>357652.14399999997</v>
      </c>
    </row>
    <row r="14" spans="1:3">
      <c r="A14" s="5">
        <v>3</v>
      </c>
      <c r="B14" s="22" t="s">
        <v>8</v>
      </c>
      <c r="C14" s="11">
        <f>4.7*2*C20+(2.8+1.53+0.08)*10*C20</f>
        <v>645124.39999999991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204028.12799999997</v>
      </c>
    </row>
    <row r="17" spans="1:4">
      <c r="A17" s="5">
        <v>6</v>
      </c>
      <c r="B17" s="21" t="s">
        <v>10</v>
      </c>
      <c r="C17" s="6">
        <f>4.32*12*C20</f>
        <v>625107.45600000001</v>
      </c>
    </row>
    <row r="18" spans="1:4">
      <c r="A18" s="5">
        <v>7</v>
      </c>
      <c r="B18" s="22" t="s">
        <v>16</v>
      </c>
      <c r="C18" s="25">
        <f>1.8*2*C20+1.62*10*C20</f>
        <v>238756.32</v>
      </c>
    </row>
    <row r="19" spans="1:4">
      <c r="A19" s="31">
        <v>8</v>
      </c>
      <c r="B19" s="21" t="s">
        <v>11</v>
      </c>
      <c r="C19" s="6">
        <f>C7+C13+C14+C16+C17+C18</f>
        <v>2659841.872</v>
      </c>
    </row>
    <row r="20" spans="1:4">
      <c r="A20" s="31">
        <v>9</v>
      </c>
      <c r="B20" s="32" t="s">
        <v>20</v>
      </c>
      <c r="C20" s="20">
        <f>[1]Лист1!$O$154</f>
        <v>12058.4</v>
      </c>
      <c r="D20" s="15"/>
    </row>
    <row r="21" spans="1:4">
      <c r="D21" s="15"/>
    </row>
    <row r="22" spans="1:4">
      <c r="A22" s="30"/>
      <c r="B22" s="30" t="s">
        <v>23</v>
      </c>
    </row>
    <row r="23" spans="1:4">
      <c r="B23" s="8" t="s">
        <v>24</v>
      </c>
    </row>
    <row r="24" spans="1:4">
      <c r="B24" s="8" t="s">
        <v>25</v>
      </c>
      <c r="C24" s="35">
        <v>2339478.7200000002</v>
      </c>
    </row>
    <row r="25" spans="1:4">
      <c r="B25" s="8" t="s">
        <v>26</v>
      </c>
      <c r="C25" s="36">
        <f>C19-C24</f>
        <v>320363.15199999977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2014-11-27T05:52:40Z</dcterms:modified>
</cp:coreProperties>
</file>