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/>
  <c r="D17" s="1"/>
  <c r="D8" l="1"/>
  <c r="D11"/>
  <c r="D13"/>
  <c r="D16"/>
  <c r="D18"/>
  <c r="D9"/>
  <c r="D12"/>
  <c r="D14"/>
  <c r="D7"/>
  <c r="D19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<sst xmlns="http://schemas.openxmlformats.org/spreadsheetml/2006/main" count="28" uniqueCount="28">
  <si>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</si>
  <si>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</si>
  <si>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</si>
  <si>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</si>
  <si>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</si>
  <si>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</si>
  <si>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</si>
  <si>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</si>
  <si>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</si>
  <si>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</si>
  <si>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</si>
  <si>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</si>
  <si>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</si>
  <si>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</si>
  <si>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</si>
  <si>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</si>
  <si>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</si>
  <si>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</si>
  <si>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81</t>
  </si>
  <si>
    <t>АДС (аварийно-диспетчерская служба)</t>
  </si>
  <si>
    <t>Общая площадь МКД, м.кв.</t>
  </si>
  <si>
    <t>сумма, руб.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</si>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</sst>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9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6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">
          <cell r="O19">
            <v>3653.8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7" workbookViewId="0">
      <selection activeCell="D24" sqref="D24:D25"/>
    </sheetView>
  </sheetViews>
  <sheetFormatPr defaultRowHeight="15.75"/>
  <cols>
    <col min="1" max="1" width="5.42578125" style="20" customWidth="1"/>
    <col min="2" max="2" width="66.5703125" style="11" customWidth="1"/>
    <col min="3" max="3" width="8.42578125" style="20" hidden="1" customWidth="1"/>
    <col min="4" max="4" width="15.5703125" style="11" customWidth="1"/>
    <col min="5" max="16384" width="9.140625" style="11"/>
  </cols>
  <sheetData>
    <row r="1" spans="1:4">
      <c r="A1" s="48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39"/>
      <c r="C3" s="12"/>
      <c r="D3" s="50" t="s">
        <v>21</v>
      </c>
    </row>
    <row r="4" spans="1:4">
      <c r="A4" s="49"/>
      <c r="B4" s="40" t="s">
        <v>1</v>
      </c>
      <c r="C4" s="3"/>
      <c r="D4" s="51"/>
    </row>
    <row r="5" spans="1:4" ht="9.75" customHeight="1">
      <c r="A5" s="49"/>
      <c r="B5" s="41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201251.304</v>
      </c>
    </row>
    <row r="8" spans="1:4">
      <c r="A8" s="9" t="s">
        <v>3</v>
      </c>
      <c r="B8" s="36" t="s">
        <v>4</v>
      </c>
      <c r="C8" s="13"/>
      <c r="D8" s="38">
        <f>1.42*D20*12</f>
        <v>62260.751999999993</v>
      </c>
    </row>
    <row r="9" spans="1:4">
      <c r="A9" s="9" t="s">
        <v>5</v>
      </c>
      <c r="B9" s="36" t="s">
        <v>6</v>
      </c>
      <c r="C9" s="14"/>
      <c r="D9" s="38">
        <f>1.97*12*D20</f>
        <v>86375.832000000009</v>
      </c>
    </row>
    <row r="10" spans="1:4" s="31" customFormat="1" ht="17.25" hidden="1" customHeight="1">
      <c r="A10" s="22"/>
      <c r="B10" s="30"/>
      <c r="C10" s="21"/>
      <c r="D10" s="34"/>
    </row>
    <row r="11" spans="1:4" ht="20.25" customHeight="1">
      <c r="A11" s="9" t="s">
        <v>12</v>
      </c>
      <c r="B11" s="47" t="s">
        <v>14</v>
      </c>
      <c r="C11" s="42"/>
      <c r="D11" s="43">
        <f>0.3*12*D20</f>
        <v>13153.679999999998</v>
      </c>
    </row>
    <row r="12" spans="1:4" s="16" customFormat="1" ht="18" customHeight="1">
      <c r="A12" s="9" t="s">
        <v>13</v>
      </c>
      <c r="B12" s="36" t="s">
        <v>19</v>
      </c>
      <c r="C12" s="10"/>
      <c r="D12" s="38">
        <f>0.9*12*D20</f>
        <v>39461.040000000008</v>
      </c>
    </row>
    <row r="13" spans="1:4">
      <c r="A13" s="7">
        <v>2</v>
      </c>
      <c r="B13" s="35" t="s">
        <v>7</v>
      </c>
      <c r="C13" s="13"/>
      <c r="D13" s="23">
        <f>2.17*12*D20</f>
        <v>95144.952000000005</v>
      </c>
    </row>
    <row r="14" spans="1:4">
      <c r="A14" s="7">
        <v>3</v>
      </c>
      <c r="B14" s="35" t="s">
        <v>8</v>
      </c>
      <c r="C14" s="18"/>
      <c r="D14" s="23">
        <f>4.99*12*D20</f>
        <v>218789.54400000002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61822.295999999995</v>
      </c>
    </row>
    <row r="17" spans="1:5">
      <c r="A17" s="7">
        <v>6</v>
      </c>
      <c r="B17" s="24" t="s">
        <v>10</v>
      </c>
      <c r="C17" s="7"/>
      <c r="D17" s="8">
        <f>4.32*12*D20</f>
        <v>189412.99200000003</v>
      </c>
    </row>
    <row r="18" spans="1:5">
      <c r="A18" s="7">
        <v>7</v>
      </c>
      <c r="B18" s="35" t="s">
        <v>16</v>
      </c>
      <c r="C18" s="26"/>
      <c r="D18" s="37">
        <f>1.8*12*D20</f>
        <v>78922.080000000016</v>
      </c>
    </row>
    <row r="19" spans="1:5">
      <c r="A19" s="19">
        <v>8</v>
      </c>
      <c r="B19" s="24" t="s">
        <v>11</v>
      </c>
      <c r="C19" s="7"/>
      <c r="D19" s="8">
        <f>D7+D13+D14+D16+D17+D18</f>
        <v>845343.16800000006</v>
      </c>
    </row>
    <row r="20" spans="1:5">
      <c r="A20" s="19">
        <v>9</v>
      </c>
      <c r="B20" s="44" t="s">
        <v>20</v>
      </c>
      <c r="C20" s="19"/>
      <c r="D20" s="45">
        <f>[1]Лист1!$O$19</f>
        <v>3653.8</v>
      </c>
      <c r="E20" s="33"/>
    </row>
    <row r="22" spans="1:5">
      <c r="A22" s="46"/>
      <c r="B22" s="46" t="s">
        <v>23</v>
      </c>
    </row>
    <row r="23" spans="1:5">
      <c r="B23" s="11" t="s">
        <v>24</v>
      </c>
    </row>
    <row r="24" spans="1:5">
      <c r="B24" s="11" t="s">
        <v>25</v>
      </c>
      <c r="D24" s="54">
        <v>845544.04</v>
      </c>
    </row>
    <row r="25" spans="1:5" ht="31.5">
      <c r="B25" s="53" t="s">
        <v>26</v>
      </c>
      <c r="D25" s="55">
        <f>D19-D24</f>
        <v>-200.87199999997392</v>
      </c>
    </row>
    <row r="26" spans="1:5">
      <c r="B26" s="11" t="s">
        <v>27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2014-12-01T08:09:10Z</dcterms:modified>
</cp:coreProperties>
</file>