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6" s="1"/>
  <c r="C8" l="1"/>
  <c r="C11"/>
  <c r="C13"/>
  <c r="C18"/>
  <c r="C9"/>
  <c r="C12"/>
  <c r="C14"/>
  <c r="C7" l="1"/>
  <c r="C19" s="1"/>
  <c r="C25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<sst xmlns="http://schemas.openxmlformats.org/spreadsheetml/2006/main" count="30" uniqueCount="30">
  <si>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</si>
  <si>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</si>
  <si>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</si>
  <si>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</si>
  <si>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</si>
  <si>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</si>
  <si>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</si>
  <si>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</si>
  <si>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</si>
  <si>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</si>
  <si>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</si>
  <si>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</si>
  <si>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</si>
  <si>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</si>
  <si>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</si>
  <si>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</si>
  <si>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</si>
  <si>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</si>
  <si>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42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</si>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</sst>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2">
          <cell r="O52">
            <v>3832.9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C24" sqref="C24:C25"/>
    </sheetView>
  </sheetViews>
  <sheetFormatPr defaultRowHeight="15.75"/>
  <cols>
    <col min="1" max="1" width="5.42578125" style="13" customWidth="1"/>
    <col min="2" max="2" width="66.42578125" style="8" customWidth="1"/>
    <col min="3" max="3" width="15.42578125" style="8" customWidth="1"/>
    <col min="4" max="16384" width="9.140625" style="8"/>
  </cols>
  <sheetData>
    <row r="1" spans="1:8">
      <c r="A1" s="31" t="s">
        <v>19</v>
      </c>
    </row>
    <row r="2" spans="1:8">
      <c r="A2" s="1"/>
      <c r="B2" s="2" t="s">
        <v>18</v>
      </c>
      <c r="C2" s="2"/>
    </row>
    <row r="3" spans="1:8">
      <c r="A3" s="41" t="s">
        <v>0</v>
      </c>
      <c r="B3" s="28"/>
      <c r="C3" s="42" t="s">
        <v>20</v>
      </c>
    </row>
    <row r="4" spans="1:8">
      <c r="A4" s="41"/>
      <c r="B4" s="29" t="s">
        <v>1</v>
      </c>
      <c r="C4" s="43"/>
    </row>
    <row r="5" spans="1:8" ht="9.75" customHeight="1">
      <c r="A5" s="41"/>
      <c r="B5" s="30"/>
      <c r="C5" s="44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24" t="s">
        <v>15</v>
      </c>
      <c r="C7" s="15">
        <f>C8+C9+C10+C11+C12</f>
        <v>219280.20899999997</v>
      </c>
    </row>
    <row r="8" spans="1:8" ht="15.75" customHeight="1">
      <c r="A8" s="7" t="s">
        <v>3</v>
      </c>
      <c r="B8" s="26" t="s">
        <v>4</v>
      </c>
      <c r="C8" s="25">
        <f>1.45*3*C20+1.48*9*C20</f>
        <v>67727.342999999993</v>
      </c>
      <c r="G8" s="37"/>
    </row>
    <row r="9" spans="1:8" ht="15.75" customHeight="1">
      <c r="A9" s="7" t="s">
        <v>5</v>
      </c>
      <c r="B9" s="26" t="s">
        <v>6</v>
      </c>
      <c r="C9" s="25">
        <f>2*3*C20+2.04*9*C20</f>
        <v>93369.443999999989</v>
      </c>
      <c r="G9" s="37"/>
    </row>
    <row r="10" spans="1:8" s="20" customFormat="1" ht="15.75" hidden="1" customHeight="1">
      <c r="A10" s="14"/>
      <c r="B10" s="19"/>
      <c r="C10" s="23"/>
      <c r="G10" s="38"/>
    </row>
    <row r="11" spans="1:8" ht="15.75" customHeight="1">
      <c r="A11" s="7" t="s">
        <v>12</v>
      </c>
      <c r="B11" s="36" t="s">
        <v>14</v>
      </c>
      <c r="C11" s="35">
        <f>0.3*3*C20+0.3*9*C20</f>
        <v>13798.439999999999</v>
      </c>
      <c r="G11" s="37"/>
    </row>
    <row r="12" spans="1:8" s="10" customFormat="1" ht="15.75" customHeight="1">
      <c r="A12" s="7" t="s">
        <v>13</v>
      </c>
      <c r="B12" s="26" t="s">
        <v>22</v>
      </c>
      <c r="C12" s="25">
        <f>0.95*3*C20+0.97*9*C20</f>
        <v>44384.982000000004</v>
      </c>
      <c r="G12" s="39"/>
    </row>
    <row r="13" spans="1:8" ht="15.75" customHeight="1">
      <c r="A13" s="5">
        <v>2</v>
      </c>
      <c r="B13" s="24" t="s">
        <v>7</v>
      </c>
      <c r="C13" s="15">
        <f>2.64*3*C20+2.69*9*C20</f>
        <v>123151.077</v>
      </c>
      <c r="H13" s="37"/>
    </row>
    <row r="14" spans="1:8">
      <c r="A14" s="5">
        <v>3</v>
      </c>
      <c r="B14" s="24" t="s">
        <v>8</v>
      </c>
      <c r="C14" s="15">
        <f>3.57*3*C20+3.64*9*C20</f>
        <v>166616.163</v>
      </c>
      <c r="H14" s="37"/>
    </row>
    <row r="15" spans="1:8" s="18" customFormat="1">
      <c r="A15" s="5">
        <v>4</v>
      </c>
      <c r="B15" s="21" t="s">
        <v>17</v>
      </c>
      <c r="C15" s="17"/>
      <c r="H15" s="40"/>
    </row>
    <row r="16" spans="1:8">
      <c r="A16" s="5">
        <v>5</v>
      </c>
      <c r="B16" s="9" t="s">
        <v>9</v>
      </c>
      <c r="C16" s="11">
        <f>1.41*12*C20</f>
        <v>64852.667999999998</v>
      </c>
    </row>
    <row r="17" spans="1:6">
      <c r="A17" s="5">
        <v>6</v>
      </c>
      <c r="B17" s="16" t="s">
        <v>10</v>
      </c>
      <c r="C17" s="6">
        <v>0</v>
      </c>
    </row>
    <row r="18" spans="1:6">
      <c r="A18" s="5">
        <v>7</v>
      </c>
      <c r="B18" s="24" t="s">
        <v>16</v>
      </c>
      <c r="C18" s="27">
        <f>1.7*3*C20+1.73*9*C20</f>
        <v>79226.043000000005</v>
      </c>
      <c r="F18" s="37"/>
    </row>
    <row r="19" spans="1:6">
      <c r="A19" s="12">
        <v>8</v>
      </c>
      <c r="B19" s="16" t="s">
        <v>11</v>
      </c>
      <c r="C19" s="6">
        <f>C7+C13+C14+C16+C17+C18</f>
        <v>653126.15999999992</v>
      </c>
    </row>
    <row r="20" spans="1:6">
      <c r="A20" s="12">
        <v>9</v>
      </c>
      <c r="B20" s="32" t="s">
        <v>21</v>
      </c>
      <c r="C20" s="33">
        <f>[1]Лист1!$O$52</f>
        <v>3832.9</v>
      </c>
      <c r="D20" s="22"/>
    </row>
    <row r="22" spans="1:6">
      <c r="A22" s="34"/>
      <c r="B22" s="34" t="s">
        <v>23</v>
      </c>
    </row>
    <row r="23" spans="1:6">
      <c r="B23" s="8" t="s">
        <v>24</v>
      </c>
    </row>
    <row r="24" spans="1:6">
      <c r="B24" s="8" t="s">
        <v>25</v>
      </c>
      <c r="C24" s="45">
        <v>601535.4</v>
      </c>
    </row>
    <row r="25" spans="1:6">
      <c r="B25" s="8" t="s">
        <v>26</v>
      </c>
      <c r="C25" s="46">
        <f>C19-C24</f>
        <v>51590.759999999893</v>
      </c>
    </row>
    <row r="26" spans="1:6">
      <c r="B26" s="8" t="s">
        <v>27</v>
      </c>
    </row>
    <row r="27" spans="1:6">
      <c r="B27" s="8" t="s">
        <v>28</v>
      </c>
    </row>
    <row r="28" spans="1:6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2014-11-28T02:43:58Z</dcterms:modified>
</cp:coreProperties>
</file>